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500" firstSheet="0" activeTab="0"/>
  </bookViews>
  <sheets>
    <sheet name="Instructions" sheetId="1" state="visible" r:id="rId3"/>
    <sheet name="Dashboard" sheetId="2" state="visible" r:id="rId4"/>
    <sheet name="Rent Roll" sheetId="3" state="visible" r:id="rId5"/>
    <sheet name="Historicals" sheetId="4" state="visible" r:id="rId6"/>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<sst xmlns="http://schemas.openxmlformats.org/spreadsheetml/2006/main" count="197" uniqueCount="171">
  <si>
    <t xml:space="preserve">TA CAPITAL LINK  |  tacapitalink.com</t>
  </si>
  <si>
    <t xml:space="preserve">Multifamily Underwriting Model — Instructions</t>
  </si>
  <si>
    <t xml:space="preserve">GETTING STARTED</t>
  </si>
  <si>
    <t xml:space="preserve">This model is designed to help you quickly underwrite a multifamily acquisition. Fill in the highlighted yellow cells with your deal information and the model will calculate key metrics, return projections, and tell you whether the deal is worth pursuing.</t>
  </si>
  <si>
    <t xml:space="preserve">COLOR CODING</t>
  </si>
  <si>
    <t xml:space="preserve">BLUE text = Manual input (you fill these in)</t>
  </si>
  <si>
    <t xml:space="preserve">BLACK text = Formula / calculated field (do not edit)</t>
  </si>
  <si>
    <t xml:space="preserve">GREEN text = Linked from another tab (do not edit)</t>
  </si>
  <si>
    <t xml:space="preserve">YELLOW background = Input cell (fill these in)</t>
  </si>
  <si>
    <t xml:space="preserve">TAB OVERVIEW</t>
  </si>
  <si>
    <t xml:space="preserve">Dashboard — Your command center. Shows deal summary, financing terms, return metrics, and the Deal Quality Assessment at the top. Start here after filling in the Rent Roll and Historicals.</t>
  </si>
  <si>
    <t xml:space="preserve">Rent Roll — Enter unit-level data: unit numbers, types, square footage, current rents, market rents, and occupancy status. Supports up to 100 units. Totals feed automatically to the Dashboard.</t>
  </si>
  <si>
    <t xml:space="preserve">Historicals — Enter your trailing 12-month (T12) income and expenses. The Year 1 Pro Forma calculates automatically using UW Standards you can customize. NOI feeds to the Dashboard for DSCR, cap rate, and return calculations.</t>
  </si>
  <si>
    <t xml:space="preserve">HOW TO USE</t>
  </si>
  <si>
    <t xml:space="preserve">Step 1: Go to the Rent Roll tab and enter your unit data (unit #, type, SF, current rent, market rent, status).</t>
  </si>
  <si>
    <t xml:space="preserve">Step 2: Go to the Historicals tab and enter T12 income and expenses in the blue/yellow cells. Adjust UW Standards and Toggles as needed.</t>
  </si>
  <si>
    <t xml:space="preserve">Step 3: Go to the Dashboard tab and enter project details (property name, address, units), purchase price, and financing assumptions (LTV, interest rate, term, etc.).</t>
  </si>
  <si>
    <t xml:space="preserve">Step 4: Review the Deal Quality Assessment at the top of the Dashboard. It will tell you if the deal is Strong, Marginal, or Weak, and show exactly what to adjust if the numbers do not work.</t>
  </si>
  <si>
    <t xml:space="preserve">DEAL QUALITY ASSESSMENT</t>
  </si>
  <si>
    <t xml:space="preserve">The model evaluates your deal across four dimensions:</t>
  </si>
  <si>
    <t xml:space="preserve">LTV Check — Is your loan-to-value ratio within acceptable range? Target: below 75%.</t>
  </si>
  <si>
    <t xml:space="preserve">DSCR Check — Does the property generate enough cash flow to cover debt service? Target: above 1.25x.</t>
  </si>
  <si>
    <t xml:space="preserve">Cash-on-Cash Check — Are your equity returns sufficient? Target: above 8%.</t>
  </si>
  <si>
    <t xml:space="preserve">Leverage Check — Is your cap rate above your interest rate (positive leverage)?</t>
  </si>
  <si>
    <t xml:space="preserve">If the deal is weak, the model shows breakeven scenarios: what purchase price, interest rate, rent increase, or expense cut would make the deal work.</t>
  </si>
  <si>
    <t xml:space="preserve">NEED HELP?</t>
  </si>
  <si>
    <t xml:space="preserve">If you need help structuring your deal, evaluating financing options, or navigating the capital markets, TA Capital Link is here to help.</t>
  </si>
  <si>
    <t xml:space="preserve">Book a free consultation: tacapitalink.com/book-call</t>
  </si>
  <si>
    <t xml:space="preserve">Email: info@tacapitalink.com</t>
  </si>
  <si>
    <t xml:space="preserve">Web: tacapitalink.com</t>
  </si>
  <si>
    <t xml:space="preserve">Multifamily Underwriting Model</t>
  </si>
  <si>
    <t xml:space="preserve">BLUE text = Manual Input  |  BLACK text = Formula (Do Not Edit)  |  GREEN text = Linked from Another Tab  |  YELLOW highlight = Input Cell</t>
  </si>
  <si>
    <t xml:space="preserve">DEAL VERDICT</t>
  </si>
  <si>
    <t xml:space="preserve">LTV Check</t>
  </si>
  <si>
    <t xml:space="preserve">LTV</t>
  </si>
  <si>
    <t xml:space="preserve">DSCR Check</t>
  </si>
  <si>
    <t xml:space="preserve">DSCR</t>
  </si>
  <si>
    <t xml:space="preserve">Cash-on-Cash</t>
  </si>
  <si>
    <t xml:space="preserve">Leverage</t>
  </si>
  <si>
    <t xml:space="preserve">Cap Rate (Yr 1)</t>
  </si>
  <si>
    <t xml:space="preserve">IF DEAL IS WEAK — HOW TO FIX IT</t>
  </si>
  <si>
    <t xml:space="preserve">Breakeven Purchase Price</t>
  </si>
  <si>
    <t xml:space="preserve">Price where DSCR reaches ~1.25x at current rate</t>
  </si>
  <si>
    <t xml:space="preserve">Breakeven Interest Rate</t>
  </si>
  <si>
    <t xml:space="preserve">Rate where DSCR improves to ~1.25x at current price</t>
  </si>
  <si>
    <t xml:space="preserve">Rent Increase Needed (/unit/mo)</t>
  </si>
  <si>
    <t xml:space="preserve">Per-unit monthly increase to hit 1.25x DSCR</t>
  </si>
  <si>
    <t xml:space="preserve">Expense Cut Needed</t>
  </si>
  <si>
    <t xml:space="preserve">Annual expense reduction to hit 1.25x DSCR</t>
  </si>
  <si>
    <t xml:space="preserve">Project Details</t>
  </si>
  <si>
    <t xml:space="preserve">Acquisition</t>
  </si>
  <si>
    <t xml:space="preserve">Rents &amp; Occupancy</t>
  </si>
  <si>
    <t xml:space="preserve">Return Profile</t>
  </si>
  <si>
    <t xml:space="preserve">Underwriting Year</t>
  </si>
  <si>
    <t xml:space="preserve">Purchase Price</t>
  </si>
  <si>
    <t xml:space="preserve">Avg In-Place Rent</t>
  </si>
  <si>
    <t xml:space="preserve">Cash-on-Cash (Yr 1)</t>
  </si>
  <si>
    <t xml:space="preserve">Property Name</t>
  </si>
  <si>
    <t xml:space="preserve">Price per Unit</t>
  </si>
  <si>
    <t xml:space="preserve">Avg Market Rent</t>
  </si>
  <si>
    <t xml:space="preserve">Avg Cash-on-Cash</t>
  </si>
  <si>
    <t xml:space="preserve">Address</t>
  </si>
  <si>
    <t xml:space="preserve">Cap Rate (T12)</t>
  </si>
  <si>
    <t xml:space="preserve">Current Vacancy</t>
  </si>
  <si>
    <t xml:space="preserve">Unlevered Yield</t>
  </si>
  <si>
    <t xml:space="preserve">City, State, Zip</t>
  </si>
  <si>
    <t xml:space="preserve">UW Vacancy</t>
  </si>
  <si>
    <t xml:space="preserve">Equity Multiple</t>
  </si>
  <si>
    <t xml:space="preserve">County</t>
  </si>
  <si>
    <t xml:space="preserve">Closing Costs (%)</t>
  </si>
  <si>
    <t xml:space="preserve">Bad Debt (Yr 1)</t>
  </si>
  <si>
    <t xml:space="preserve">Net Profit</t>
  </si>
  <si>
    <t xml:space="preserve">Year Built</t>
  </si>
  <si>
    <t xml:space="preserve">Total Project Cost</t>
  </si>
  <si>
    <t xml:space="preserve">Annual Rent Increase</t>
  </si>
  <si>
    <t xml:space="preserve">Units</t>
  </si>
  <si>
    <t xml:space="preserve">TDC per Unit</t>
  </si>
  <si>
    <t xml:space="preserve">Renovation Premium</t>
  </si>
  <si>
    <t xml:space="preserve">Total SF</t>
  </si>
  <si>
    <t xml:space="preserve">Rentable SF</t>
  </si>
  <si>
    <t xml:space="preserve">Financing</t>
  </si>
  <si>
    <t xml:space="preserve">Operating Expenses</t>
  </si>
  <si>
    <t xml:space="preserve">Disposition</t>
  </si>
  <si>
    <t xml:space="preserve">Refinance</t>
  </si>
  <si>
    <t xml:space="preserve">First Lien Mortgage</t>
  </si>
  <si>
    <t xml:space="preserve">Property Mgmt Fee</t>
  </si>
  <si>
    <t xml:space="preserve">Hold Period (Years)</t>
  </si>
  <si>
    <t xml:space="preserve">Refinance Year</t>
  </si>
  <si>
    <t xml:space="preserve">N/A</t>
  </si>
  <si>
    <t xml:space="preserve">OpEx as % of EGI (Yr 1)</t>
  </si>
  <si>
    <t xml:space="preserve">Exit Cap Rate</t>
  </si>
  <si>
    <t xml:space="preserve">Refinance Cap Rate</t>
  </si>
  <si>
    <t xml:space="preserve">Interest Rate</t>
  </si>
  <si>
    <t xml:space="preserve">Selling Costs (%)</t>
  </si>
  <si>
    <t xml:space="preserve">Refi LTV</t>
  </si>
  <si>
    <t xml:space="preserve">Loan Term (Years)</t>
  </si>
  <si>
    <t xml:space="preserve">Annual OpEx Increase</t>
  </si>
  <si>
    <t xml:space="preserve">Gross Sale Price</t>
  </si>
  <si>
    <t xml:space="preserve">Refi Interest Rate</t>
  </si>
  <si>
    <t xml:space="preserve">Amortization (Years)</t>
  </si>
  <si>
    <t xml:space="preserve">Net Sale Proceeds</t>
  </si>
  <si>
    <t xml:space="preserve">Refi IO Period (Mo)</t>
  </si>
  <si>
    <t xml:space="preserve">IO Period (Months)</t>
  </si>
  <si>
    <t xml:space="preserve">Sale Price per Unit</t>
  </si>
  <si>
    <t xml:space="preserve">Refi DSCR</t>
  </si>
  <si>
    <t xml:space="preserve">Origination Fee (%)</t>
  </si>
  <si>
    <t xml:space="preserve">Net Proceeds</t>
  </si>
  <si>
    <t xml:space="preserve">Origination Fee ($)</t>
  </si>
  <si>
    <t xml:space="preserve">Mezz Loan</t>
  </si>
  <si>
    <t xml:space="preserve">Mezz Rate</t>
  </si>
  <si>
    <t xml:space="preserve">Total Debt</t>
  </si>
  <si>
    <t xml:space="preserve">Total Equity Required</t>
  </si>
  <si>
    <t xml:space="preserve">Annual Debt Service</t>
  </si>
  <si>
    <t xml:space="preserve">DSCR (Yr 1)</t>
  </si>
  <si>
    <t xml:space="preserve">SOURCES &amp; USES</t>
  </si>
  <si>
    <t xml:space="preserve">SOURCES</t>
  </si>
  <si>
    <t xml:space="preserve">Amount</t>
  </si>
  <si>
    <t xml:space="preserve">USES</t>
  </si>
  <si>
    <t xml:space="preserve">Mezzanine Debt</t>
  </si>
  <si>
    <t xml:space="preserve">Closing Costs</t>
  </si>
  <si>
    <t xml:space="preserve">Sponsor Equity</t>
  </si>
  <si>
    <t xml:space="preserve">Origination Fee</t>
  </si>
  <si>
    <t xml:space="preserve">Total Sources</t>
  </si>
  <si>
    <t xml:space="preserve">Total Uses</t>
  </si>
  <si>
    <t xml:space="preserve">Sources - Uses Balance</t>
  </si>
  <si>
    <t xml:space="preserve">CAPITAL STRUCTURE</t>
  </si>
  <si>
    <t xml:space="preserve">% of Total</t>
  </si>
  <si>
    <t xml:space="preserve">Debt</t>
  </si>
  <si>
    <t xml:space="preserve">Equity</t>
  </si>
  <si>
    <t xml:space="preserve">TOTALS / AVERAGES</t>
  </si>
  <si>
    <t xml:space="preserve">Unit #</t>
  </si>
  <si>
    <t xml:space="preserve">#</t>
  </si>
  <si>
    <t xml:space="preserve">Type</t>
  </si>
  <si>
    <t xml:space="preserve">SF</t>
  </si>
  <si>
    <t xml:space="preserve">Current Rent</t>
  </si>
  <si>
    <t xml:space="preserve">Market Rent</t>
  </si>
  <si>
    <t xml:space="preserve">Annual Rent</t>
  </si>
  <si>
    <t xml:space="preserve">Status</t>
  </si>
  <si>
    <t xml:space="preserve">Summary Income Statement</t>
  </si>
  <si>
    <t xml:space="preserve">T12</t>
  </si>
  <si>
    <t xml:space="preserve">Per Unit</t>
  </si>
  <si>
    <t xml:space="preserve">Year 1 Pro Forma</t>
  </si>
  <si>
    <t xml:space="preserve">UW Standards</t>
  </si>
  <si>
    <t xml:space="preserve">UW Toggles</t>
  </si>
  <si>
    <t xml:space="preserve">Gross Potential Rent</t>
  </si>
  <si>
    <t xml:space="preserve">Vacancy &amp; Concession</t>
  </si>
  <si>
    <t xml:space="preserve">UW Standard</t>
  </si>
  <si>
    <t xml:space="preserve">Bad Debt</t>
  </si>
  <si>
    <t xml:space="preserve">Other Income</t>
  </si>
  <si>
    <t xml:space="preserve">SUBTOTAL (EGI)</t>
  </si>
  <si>
    <t xml:space="preserve">Effective Gross Income</t>
  </si>
  <si>
    <t xml:space="preserve">OPERATING EXPENSES</t>
  </si>
  <si>
    <t xml:space="preserve">Property Management</t>
  </si>
  <si>
    <t xml:space="preserve">Property Taxes</t>
  </si>
  <si>
    <t xml:space="preserve">Insurance</t>
  </si>
  <si>
    <t xml:space="preserve">Electric</t>
  </si>
  <si>
    <t xml:space="preserve">Gross-Up</t>
  </si>
  <si>
    <t xml:space="preserve">Gas</t>
  </si>
  <si>
    <t xml:space="preserve">Water/Sewer</t>
  </si>
  <si>
    <t xml:space="preserve">Contracts</t>
  </si>
  <si>
    <t xml:space="preserve">Repair &amp; Maintenance</t>
  </si>
  <si>
    <t xml:space="preserve">Marketing</t>
  </si>
  <si>
    <t xml:space="preserve">Payroll</t>
  </si>
  <si>
    <t xml:space="preserve">Payroll Taxes</t>
  </si>
  <si>
    <t xml:space="preserve">Burden</t>
  </si>
  <si>
    <t xml:space="preserve">Legal &amp; Admin</t>
  </si>
  <si>
    <t xml:space="preserve">Other</t>
  </si>
  <si>
    <t xml:space="preserve">SUBTOTAL</t>
  </si>
  <si>
    <t xml:space="preserve">NET OPERATING INCOME</t>
  </si>
  <si>
    <t xml:space="preserve">Total Operating Expenses</t>
  </si>
  <si>
    <t xml:space="preserve">NET OPERATING INCOME (NOI)</t>
  </si>
</sst>
</file>

<file path=xl/styles.xml><?xml version="1.0" encoding="utf-8"?>
<styleSheet xmlns="http://schemas.openxmlformats.org/spreadsheetml/2006/main">
  <numFmts count="9">
    <numFmt numFmtId="164" formatCode="General"/>
    <numFmt numFmtId="165" formatCode="0.0%"/>
    <numFmt numFmtId="166" formatCode="0.00\x"/>
    <numFmt numFmtId="167" formatCode="0.0%;\(0.0%\);\-"/>
    <numFmt numFmtId="168" formatCode="\$#,##0_);&quot;($&quot;#,##0\);\-"/>
    <numFmt numFmtId="169" formatCode="0.00%"/>
    <numFmt numFmtId="170" formatCode="0"/>
    <numFmt numFmtId="171" formatCode="@"/>
    <numFmt numFmtId="172" formatCode="#,##0"/>
  </numFmts>
  <fonts count="27">
    <font>
      <sz val="11"/>
      <color theme="1"/>
      <name val="Calibri"/>
      <family val="2"/>
      <charset val="1"/>
    </font>
    <font>
      <sz val="10"/>
      <name val="Arial"/>
      <family val="0"/>
    </font>
    <font>
      <sz val="10"/>
      <name val="Arial"/>
      <family val="0"/>
    </font>
    <font>
      <sz val="10"/>
      <name val="Arial"/>
      <family val="0"/>
    </font>
    <font>
      <b val="true"/>
      <sz val="14"/>
      <color rgb="FFC9A961"/>
      <name val="Arial"/>
      <family val="0"/>
      <charset val="1"/>
    </font>
    <font>
      <b val="true"/>
      <sz val="10"/>
      <color rgb="FFC9A961"/>
      <name val="Arial"/>
      <family val="0"/>
      <charset val="1"/>
    </font>
    <font>
      <b val="true"/>
      <sz val="10"/>
      <color rgb="FF0D1B2A"/>
      <name val="Arial"/>
      <family val="0"/>
      <charset val="1"/>
    </font>
    <font>
      <sz val="9"/>
      <name val="Arial"/>
      <family val="0"/>
      <charset val="1"/>
    </font>
    <font>
      <b val="true"/>
      <sz val="8"/>
      <color rgb="FF444444"/>
      <name val="Arial"/>
      <family val="0"/>
      <charset val="1"/>
    </font>
    <font>
      <b val="true"/>
      <sz val="10"/>
      <color rgb="FFFFFFFF"/>
      <name val="Arial"/>
      <family val="0"/>
      <charset val="1"/>
    </font>
    <font>
      <b val="true"/>
      <sz val="11"/>
      <name val="Arial"/>
      <family val="0"/>
      <charset val="1"/>
    </font>
    <font>
      <b val="true"/>
      <sz val="16"/>
      <name val="Arial"/>
      <family val="0"/>
      <charset val="1"/>
    </font>
    <font>
      <sz val="10"/>
      <name val="Arial"/>
      <family val="0"/>
      <charset val="1"/>
    </font>
    <font>
      <b val="true"/>
      <sz val="9"/>
      <name val="Arial"/>
      <family val="0"/>
      <charset val="1"/>
    </font>
    <font>
      <sz val="9"/>
      <color rgb="FF000000"/>
      <name val="Arial"/>
      <family val="0"/>
      <charset val="1"/>
    </font>
    <font>
      <sz val="10"/>
      <color rgb="FFFFFFFF"/>
      <name val="Arial"/>
      <family val="0"/>
      <charset val="1"/>
    </font>
    <font>
      <b val="true"/>
      <sz val="10"/>
      <color rgb="FF000000"/>
      <name val="Arial"/>
      <family val="0"/>
      <charset val="1"/>
    </font>
    <font>
      <sz val="8"/>
      <color rgb="FF888888"/>
      <name val="Arial"/>
      <family val="0"/>
      <charset val="1"/>
    </font>
    <font>
      <sz val="9"/>
      <color rgb="FF0000FF"/>
      <name val="Arial"/>
      <family val="0"/>
      <charset val="1"/>
    </font>
    <font>
      <sz val="9"/>
      <color rgb="FF008000"/>
      <name val="Arial"/>
      <family val="0"/>
      <charset val="1"/>
    </font>
    <font>
      <sz val="10"/>
      <color rgb="FF008000"/>
      <name val="Arial"/>
      <family val="0"/>
      <charset val="1"/>
    </font>
    <font>
      <sz val="11"/>
      <name val="Cambria"/>
      <family val="0"/>
      <charset val="1"/>
    </font>
    <font>
      <b val="true"/>
      <sz val="12"/>
      <color rgb="FF000000"/>
      <name val="Arial"/>
      <family val="0"/>
      <charset val="1"/>
    </font>
    <font>
      <sz val="10"/>
      <color rgb="FF000000"/>
      <name val="Arial"/>
      <family val="0"/>
      <charset val="1"/>
    </font>
    <font>
      <b val="true"/>
      <sz val="9"/>
      <color rgb="FFFFFFFF"/>
      <name val="Arial"/>
      <family val="0"/>
      <charset val="1"/>
    </font>
    <font>
      <sz val="10"/>
      <color rgb="FF0000FF"/>
      <name val="Arial"/>
      <family val="0"/>
      <charset val="1"/>
    </font>
    <font>
      <b val="true"/>
      <sz val="10"/>
      <name val="Arial"/>
      <family val="0"/>
      <charset val="1"/>
    </font>
  </fonts>
  <fills count="12">
    <fill>
      <patternFill patternType="none"/>
    </fill>
    <fill>
      <patternFill patternType="gray125"/>
    </fill>
    <fill>
      <patternFill patternType="solid">
        <fgColor rgb="FF0D1B2A"/>
        <bgColor rgb="FF1B2D45"/>
      </patternFill>
    </fill>
    <fill>
      <patternFill patternType="solid">
        <fgColor rgb="FF1B2D45"/>
        <bgColor rgb="FF0D1B2A"/>
      </patternFill>
    </fill>
    <fill>
      <patternFill patternType="solid">
        <fgColor rgb="FFE8E0D0"/>
        <bgColor rgb="FFE2EFDA"/>
      </patternFill>
    </fill>
    <fill>
      <patternFill patternType="solid">
        <fgColor rgb="FFFFFFEE"/>
        <bgColor rgb="FFFFFFFF"/>
      </patternFill>
    </fill>
    <fill>
      <patternFill patternType="solid">
        <fgColor rgb="FF4472C4"/>
        <bgColor rgb="FF666699"/>
      </patternFill>
    </fill>
    <fill>
      <patternFill patternType="solid">
        <fgColor rgb="FFFFF2CC"/>
        <bgColor rgb="FFF2F2F2"/>
      </patternFill>
    </fill>
    <fill>
      <patternFill patternType="solid">
        <fgColor rgb="FFFFFFFF"/>
        <bgColor rgb="FFFFFFEE"/>
      </patternFill>
    </fill>
    <fill>
      <patternFill patternType="solid">
        <fgColor rgb="FFF2F2F2"/>
        <bgColor rgb="FFE2EFDA"/>
      </patternFill>
    </fill>
    <fill>
      <patternFill patternType="solid">
        <fgColor rgb="FFE2EFDA"/>
        <bgColor rgb="FFF2F2F2"/>
      </patternFill>
    </fill>
    <fill>
      <patternFill patternType="solid">
        <fgColor rgb="FFFFFF00"/>
        <bgColor rgb="FFFFFF00"/>
      </patternFill>
    </fill>
  </fills>
  <borders count="7">
    <border diagonalUp="false" diagonalDown="false">
      <left/>
      <right/>
      <top/>
      <bottom/>
      <diagonal/>
    </border>
    <border diagonalUp="false" diagonalDown="false">
      <left style="thin">
        <color rgb="FFCCCCCC"/>
      </left>
      <right/>
      <top style="thin">
        <color rgb="FFCCCCCC"/>
      </top>
      <bottom style="thin">
        <color rgb="FFCCCCCC"/>
      </bottom>
      <diagonal/>
    </border>
    <border diagonalUp="false" diagonalDown="false">
      <left style="thin">
        <color rgb="FFCCCCCC"/>
      </left>
      <right style="thin">
        <color rgb="FFCCCCCC"/>
      </right>
      <top style="thin">
        <color rgb="FFCCCCCC"/>
      </top>
      <bottom style="thin">
        <color rgb="FFCCCCCC"/>
      </bottom>
      <diagonal/>
    </border>
    <border diagonalUp="false" diagonalDown="false">
      <left/>
      <right/>
      <top/>
      <bottom style="medium">
        <color rgb="FFC9A961"/>
      </bottom>
      <diagonal/>
    </border>
    <border diagonalUp="false" diagonalDown="false">
      <left/>
      <right/>
      <top/>
      <bottom style="thin">
        <color rgb="FFCCCCCC"/>
      </bottom>
      <diagonal/>
    </border>
    <border diagonalUp="false" diagonalDown="false">
      <left/>
      <right/>
      <top style="medium"/>
      <bottom style="double"/>
      <diagonal/>
    </border>
    <border diagonalUp="false" diagonalDown="false">
      <left style="thin"/>
      <right style="thin"/>
      <top style="medium"/>
      <bottom style="double"/>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9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4" fillId="2" borderId="0" xfId="0" applyFont="true" applyBorder="true" applyAlignment="true" applyProtection="false">
      <alignment horizontal="general" vertical="center" textRotation="0" wrapText="false" indent="0" shrinkToFit="false"/>
      <protection locked="true" hidden="false"/>
    </xf>
    <xf numFmtId="164" fontId="5" fillId="3" borderId="0" xfId="0" applyFont="true" applyBorder="true" applyAlignment="true" applyProtection="false">
      <alignment horizontal="general" vertical="bottom" textRotation="0" wrapText="false" indent="0" shrinkToFit="false"/>
      <protection locked="true" hidden="false"/>
    </xf>
    <xf numFmtId="164" fontId="6" fillId="4" borderId="0" xfId="0" applyFont="true" applyBorder="true" applyAlignment="tru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general" vertical="top" textRotation="0" wrapText="tru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4" fontId="4" fillId="2" borderId="0" xfId="0" applyFont="true" applyBorder="true" applyAlignment="true" applyProtection="false">
      <alignment horizontal="left" vertical="center" textRotation="0" wrapText="false" indent="0" shrinkToFit="false"/>
      <protection locked="true" hidden="false"/>
    </xf>
    <xf numFmtId="164" fontId="8" fillId="5" borderId="0" xfId="0" applyFont="true" applyBorder="true" applyAlignment="true" applyProtection="false">
      <alignment horizontal="center" vertical="bottom" textRotation="0" wrapText="false" indent="0" shrinkToFit="false"/>
      <protection locked="true" hidden="false"/>
    </xf>
    <xf numFmtId="164" fontId="9" fillId="6" borderId="0" xfId="0" applyFont="true" applyBorder="false" applyAlignment="true" applyProtection="false">
      <alignment horizontal="general" vertical="bottom" textRotation="0" wrapText="false" indent="0" shrinkToFit="false"/>
      <protection locked="true" hidden="false"/>
    </xf>
    <xf numFmtId="164" fontId="10" fillId="0" borderId="1" xfId="0" applyFont="true" applyBorder="true" applyAlignment="true" applyProtection="false">
      <alignment horizontal="center" vertical="center" textRotation="0" wrapText="false" indent="0" shrinkToFit="false"/>
      <protection locked="true" hidden="false"/>
    </xf>
    <xf numFmtId="164" fontId="11" fillId="0" borderId="1" xfId="0" applyFont="true" applyBorder="true" applyAlignment="true" applyProtection="false">
      <alignment horizontal="center" vertical="center" textRotation="0" wrapText="false" indent="0" shrinkToFit="false"/>
      <protection locked="true" hidden="false"/>
    </xf>
    <xf numFmtId="164" fontId="12" fillId="0" borderId="2" xfId="0" applyFont="true" applyBorder="true" applyAlignment="true" applyProtection="false">
      <alignment horizontal="right" vertical="center" textRotation="0" wrapText="false" indent="0" shrinkToFit="false"/>
      <protection locked="true" hidden="false"/>
    </xf>
    <xf numFmtId="165" fontId="12" fillId="0" borderId="2" xfId="0" applyFont="true" applyBorder="true" applyAlignment="true" applyProtection="false">
      <alignment horizontal="center" vertical="center" textRotation="0" wrapText="false" indent="0" shrinkToFit="false"/>
      <protection locked="true" hidden="false"/>
    </xf>
    <xf numFmtId="166" fontId="12" fillId="0" borderId="2" xfId="0" applyFont="true" applyBorder="true" applyAlignment="true" applyProtection="false">
      <alignment horizontal="center" vertical="center" textRotation="0" wrapText="false" indent="0" shrinkToFit="false"/>
      <protection locked="true" hidden="false"/>
    </xf>
    <xf numFmtId="164" fontId="13" fillId="0" borderId="2" xfId="0" applyFont="true" applyBorder="true" applyAlignment="true" applyProtection="false">
      <alignment horizontal="right" vertical="center" textRotation="0" wrapText="false" indent="0" shrinkToFit="false"/>
      <protection locked="true" hidden="false"/>
    </xf>
    <xf numFmtId="164" fontId="14" fillId="0" borderId="1" xfId="0" applyFont="true" applyBorder="true" applyAlignment="true" applyProtection="false">
      <alignment horizontal="left" vertical="center" textRotation="0" wrapText="false" indent="0" shrinkToFit="false"/>
      <protection locked="true" hidden="false"/>
    </xf>
    <xf numFmtId="164" fontId="15" fillId="0" borderId="2" xfId="0" applyFont="true" applyBorder="true" applyAlignment="true" applyProtection="false">
      <alignment horizontal="right" vertical="bottom" textRotation="0" wrapText="false" indent="0" shrinkToFit="false"/>
      <protection locked="true" hidden="false"/>
    </xf>
    <xf numFmtId="167" fontId="16" fillId="0" borderId="2" xfId="0" applyFont="true" applyBorder="true" applyAlignment="true" applyProtection="false">
      <alignment horizontal="right" vertical="bottom" textRotation="0" wrapText="false" indent="0" shrinkToFit="false"/>
      <protection locked="true" hidden="false"/>
    </xf>
    <xf numFmtId="166" fontId="16" fillId="0" borderId="2" xfId="0" applyFont="true" applyBorder="true" applyAlignment="true" applyProtection="false">
      <alignment horizontal="right" vertical="bottom" textRotation="0" wrapText="false" indent="0" shrinkToFit="false"/>
      <protection locked="true" hidden="false"/>
    </xf>
    <xf numFmtId="164" fontId="15" fillId="0" borderId="0" xfId="0" applyFont="true" applyBorder="false" applyAlignment="true" applyProtection="false">
      <alignment horizontal="right" vertical="bottom" textRotation="0" wrapText="false" indent="0" shrinkToFit="false"/>
      <protection locked="true" hidden="false"/>
    </xf>
    <xf numFmtId="167" fontId="16" fillId="0" borderId="0" xfId="0" applyFont="true" applyBorder="false" applyAlignment="true" applyProtection="false">
      <alignment horizontal="right" vertical="bottom" textRotation="0" wrapText="false" indent="0" shrinkToFit="false"/>
      <protection locked="true" hidden="false"/>
    </xf>
    <xf numFmtId="168" fontId="14" fillId="0" borderId="2" xfId="0" applyFont="true" applyBorder="true" applyAlignment="true" applyProtection="false">
      <alignment horizontal="center" vertical="center" textRotation="0" wrapText="false" indent="0" shrinkToFit="false"/>
      <protection locked="true" hidden="false"/>
    </xf>
    <xf numFmtId="164" fontId="17" fillId="0" borderId="1" xfId="0" applyFont="true" applyBorder="true" applyAlignment="true" applyProtection="false">
      <alignment horizontal="general" vertical="bottom" textRotation="0" wrapText="false" indent="0" shrinkToFit="false"/>
      <protection locked="true" hidden="false"/>
    </xf>
    <xf numFmtId="169" fontId="14" fillId="0" borderId="2" xfId="0" applyFont="true" applyBorder="true" applyAlignment="true" applyProtection="false">
      <alignment horizontal="center" vertical="center" textRotation="0" wrapText="false" indent="0" shrinkToFit="false"/>
      <protection locked="true" hidden="false"/>
    </xf>
    <xf numFmtId="170" fontId="18" fillId="7" borderId="2" xfId="0" applyFont="true" applyBorder="true" applyAlignment="true" applyProtection="false">
      <alignment horizontal="center" vertical="center" textRotation="0" wrapText="false" indent="0" shrinkToFit="false"/>
      <protection locked="true" hidden="false"/>
    </xf>
    <xf numFmtId="168" fontId="18" fillId="7" borderId="2" xfId="0" applyFont="true" applyBorder="true" applyAlignment="true" applyProtection="false">
      <alignment horizontal="center" vertical="center" textRotation="0" wrapText="false" indent="0" shrinkToFit="false"/>
      <protection locked="true" hidden="false"/>
    </xf>
    <xf numFmtId="168" fontId="19" fillId="0" borderId="2" xfId="0" applyFont="true" applyBorder="true" applyAlignment="true" applyProtection="false">
      <alignment horizontal="center" vertical="center" textRotation="0" wrapText="false" indent="0" shrinkToFit="false"/>
      <protection locked="true" hidden="false"/>
    </xf>
    <xf numFmtId="167" fontId="14" fillId="0" borderId="2" xfId="0" applyFont="true" applyBorder="true" applyAlignment="true" applyProtection="false">
      <alignment horizontal="center" vertical="center" textRotation="0" wrapText="false" indent="0" shrinkToFit="false"/>
      <protection locked="true" hidden="false"/>
    </xf>
    <xf numFmtId="171" fontId="18" fillId="7" borderId="2" xfId="0" applyFont="true" applyBorder="true" applyAlignment="true" applyProtection="false">
      <alignment horizontal="center" vertical="center" textRotation="0" wrapText="false" indent="0" shrinkToFit="false"/>
      <protection locked="true" hidden="false"/>
    </xf>
    <xf numFmtId="167" fontId="19" fillId="0" borderId="2" xfId="0" applyFont="true" applyBorder="true" applyAlignment="true" applyProtection="false">
      <alignment horizontal="center" vertical="center" textRotation="0" wrapText="false" indent="0" shrinkToFit="false"/>
      <protection locked="true" hidden="false"/>
    </xf>
    <xf numFmtId="167" fontId="20" fillId="0" borderId="2" xfId="0" applyFont="true" applyBorder="true" applyAlignment="true" applyProtection="false">
      <alignment horizontal="center" vertical="center" textRotation="0" wrapText="false" indent="0" shrinkToFit="false"/>
      <protection locked="true" hidden="false"/>
    </xf>
    <xf numFmtId="166" fontId="14" fillId="0" borderId="2" xfId="0" applyFont="true" applyBorder="true" applyAlignment="true" applyProtection="false">
      <alignment horizontal="center" vertical="center" textRotation="0" wrapText="false" indent="0" shrinkToFit="false"/>
      <protection locked="true" hidden="false"/>
    </xf>
    <xf numFmtId="167" fontId="18" fillId="7" borderId="2" xfId="0" applyFont="true" applyBorder="true" applyAlignment="true" applyProtection="false">
      <alignment horizontal="center" vertical="center" textRotation="0" wrapText="false" indent="0" shrinkToFit="false"/>
      <protection locked="true" hidden="false"/>
    </xf>
    <xf numFmtId="170" fontId="19" fillId="0" borderId="2" xfId="0" applyFont="true" applyBorder="true" applyAlignment="true" applyProtection="false">
      <alignment horizontal="center" vertical="center" textRotation="0" wrapText="false" indent="0" shrinkToFit="false"/>
      <protection locked="true" hidden="false"/>
    </xf>
    <xf numFmtId="172" fontId="18" fillId="7" borderId="2" xfId="0" applyFont="true" applyBorder="true" applyAlignment="true" applyProtection="false">
      <alignment horizontal="center" vertical="center" textRotation="0" wrapText="false" indent="0" shrinkToFit="false"/>
      <protection locked="true" hidden="false"/>
    </xf>
    <xf numFmtId="164" fontId="21" fillId="0" borderId="2" xfId="0" applyFont="true" applyBorder="true" applyAlignment="true" applyProtection="false">
      <alignment horizontal="right" vertical="center" textRotation="0" wrapText="false" indent="0" shrinkToFit="false"/>
      <protection locked="true" hidden="false"/>
    </xf>
    <xf numFmtId="168" fontId="21" fillId="0" borderId="2" xfId="0" applyFont="true" applyBorder="true" applyAlignment="true" applyProtection="false">
      <alignment horizontal="center" vertical="center" textRotation="0" wrapText="false" indent="0" shrinkToFit="false"/>
      <protection locked="true" hidden="false"/>
    </xf>
    <xf numFmtId="172" fontId="19" fillId="0" borderId="2" xfId="0" applyFont="true" applyBorder="true" applyAlignment="true" applyProtection="false">
      <alignment horizontal="center" vertical="center" textRotation="0" wrapText="false" indent="0" shrinkToFit="false"/>
      <protection locked="true" hidden="false"/>
    </xf>
    <xf numFmtId="169" fontId="18" fillId="7" borderId="2" xfId="0" applyFont="true" applyBorder="true" applyAlignment="true" applyProtection="false">
      <alignment horizontal="center" vertical="center" textRotation="0" wrapText="false" indent="0" shrinkToFit="false"/>
      <protection locked="true" hidden="false"/>
    </xf>
    <xf numFmtId="164" fontId="22" fillId="8" borderId="0" xfId="0" applyFont="true" applyBorder="false" applyAlignment="true" applyProtection="false">
      <alignment horizontal="general" vertical="bottom" textRotation="0" wrapText="false" indent="0" shrinkToFit="false"/>
      <protection locked="true" hidden="false"/>
    </xf>
    <xf numFmtId="164" fontId="0" fillId="8" borderId="0" xfId="0" applyFont="false" applyBorder="false" applyAlignment="true" applyProtection="false">
      <alignment horizontal="general" vertical="bottom" textRotation="0" wrapText="false" indent="0" shrinkToFit="false"/>
      <protection locked="true" hidden="false"/>
    </xf>
    <xf numFmtId="164" fontId="0" fillId="2" borderId="0" xfId="0" applyFont="false" applyBorder="false" applyAlignment="true" applyProtection="false">
      <alignment horizontal="general" vertical="bottom" textRotation="0" wrapText="false" indent="0" shrinkToFit="false"/>
      <protection locked="true" hidden="false"/>
    </xf>
    <xf numFmtId="164" fontId="16" fillId="9" borderId="3" xfId="0" applyFont="true" applyBorder="true" applyAlignment="true" applyProtection="false">
      <alignment horizontal="general" vertical="bottom" textRotation="0" wrapText="false" indent="0" shrinkToFit="false"/>
      <protection locked="true" hidden="false"/>
    </xf>
    <xf numFmtId="164" fontId="16" fillId="9" borderId="3" xfId="0" applyFont="true" applyBorder="true" applyAlignment="true" applyProtection="false">
      <alignment horizontal="right" vertical="bottom" textRotation="0" wrapText="false" indent="0" shrinkToFit="false"/>
      <protection locked="true" hidden="false"/>
    </xf>
    <xf numFmtId="164" fontId="16" fillId="9" borderId="0" xfId="0" applyFont="true" applyBorder="false" applyAlignment="true" applyProtection="false">
      <alignment horizontal="general" vertical="bottom" textRotation="0" wrapText="false" indent="0" shrinkToFit="false"/>
      <protection locked="true" hidden="false"/>
    </xf>
    <xf numFmtId="164" fontId="23" fillId="8" borderId="4" xfId="0" applyFont="true" applyBorder="true" applyAlignment="true" applyProtection="false">
      <alignment horizontal="general" vertical="bottom" textRotation="0" wrapText="false" indent="0" shrinkToFit="false"/>
      <protection locked="true" hidden="false"/>
    </xf>
    <xf numFmtId="168" fontId="23" fillId="8" borderId="4" xfId="0" applyFont="true" applyBorder="true" applyAlignment="true" applyProtection="false">
      <alignment horizontal="right" vertical="bottom" textRotation="0" wrapText="false" indent="0" shrinkToFit="false"/>
      <protection locked="true" hidden="false"/>
    </xf>
    <xf numFmtId="164" fontId="15" fillId="8" borderId="4" xfId="0" applyFont="true" applyBorder="true" applyAlignment="true" applyProtection="false">
      <alignment horizontal="general" vertical="bottom" textRotation="0" wrapText="false" indent="0" shrinkToFit="false"/>
      <protection locked="true" hidden="false"/>
    </xf>
    <xf numFmtId="164" fontId="16" fillId="9" borderId="5" xfId="0" applyFont="true" applyBorder="true" applyAlignment="true" applyProtection="false">
      <alignment horizontal="general" vertical="bottom" textRotation="0" wrapText="false" indent="0" shrinkToFit="false"/>
      <protection locked="true" hidden="false"/>
    </xf>
    <xf numFmtId="168" fontId="16" fillId="9" borderId="5" xfId="0" applyFont="true" applyBorder="true" applyAlignment="true" applyProtection="false">
      <alignment horizontal="right" vertical="bottom" textRotation="0" wrapText="false" indent="0" shrinkToFit="false"/>
      <protection locked="true" hidden="false"/>
    </xf>
    <xf numFmtId="164" fontId="12" fillId="8" borderId="3" xfId="0" applyFont="true" applyBorder="true" applyAlignment="true" applyProtection="false">
      <alignment horizontal="general" vertical="bottom" textRotation="0" wrapText="false" indent="0" shrinkToFit="false"/>
      <protection locked="true" hidden="false"/>
    </xf>
    <xf numFmtId="168" fontId="12" fillId="8" borderId="3" xfId="0" applyFont="true" applyBorder="true" applyAlignment="true" applyProtection="false">
      <alignment horizontal="right" vertical="bottom" textRotation="0" wrapText="false" indent="0" shrinkToFit="false"/>
      <protection locked="true" hidden="false"/>
    </xf>
    <xf numFmtId="164" fontId="23" fillId="8" borderId="0" xfId="0" applyFont="true" applyBorder="false" applyAlignment="true" applyProtection="false">
      <alignment horizontal="general" vertical="bottom" textRotation="0" wrapText="false" indent="0" shrinkToFit="false"/>
      <protection locked="true" hidden="false"/>
    </xf>
    <xf numFmtId="168" fontId="23" fillId="8" borderId="0" xfId="0" applyFont="true" applyBorder="false" applyAlignment="true" applyProtection="false">
      <alignment horizontal="right" vertical="bottom" textRotation="0" wrapText="false" indent="0" shrinkToFit="false"/>
      <protection locked="true" hidden="false"/>
    </xf>
    <xf numFmtId="167" fontId="23" fillId="8" borderId="4" xfId="0" applyFont="true" applyBorder="true" applyAlignment="true" applyProtection="false">
      <alignment horizontal="right" vertical="bottom" textRotation="0" wrapText="false" indent="0" shrinkToFit="false"/>
      <protection locked="true" hidden="false"/>
    </xf>
    <xf numFmtId="164" fontId="4" fillId="2" borderId="0" xfId="0" applyFont="true" applyBorder="true" applyAlignment="true" applyProtection="false">
      <alignment horizontal="general" vertical="bottom" textRotation="0" wrapText="false" indent="0" shrinkToFit="false"/>
      <protection locked="true" hidden="false"/>
    </xf>
    <xf numFmtId="164" fontId="13" fillId="10" borderId="2" xfId="0" applyFont="true" applyBorder="true" applyAlignment="true" applyProtection="false">
      <alignment horizontal="general" vertical="bottom" textRotation="0" wrapText="false" indent="0" shrinkToFit="false"/>
      <protection locked="true" hidden="false"/>
    </xf>
    <xf numFmtId="170" fontId="14" fillId="10" borderId="2" xfId="0" applyFont="true" applyBorder="true" applyAlignment="true" applyProtection="false">
      <alignment horizontal="general" vertical="bottom" textRotation="0" wrapText="false" indent="0" shrinkToFit="false"/>
      <protection locked="true" hidden="false"/>
    </xf>
    <xf numFmtId="164" fontId="0" fillId="10" borderId="2" xfId="0" applyFont="false" applyBorder="true" applyAlignment="true" applyProtection="false">
      <alignment horizontal="general" vertical="bottom" textRotation="0" wrapText="false" indent="0" shrinkToFit="false"/>
      <protection locked="true" hidden="false"/>
    </xf>
    <xf numFmtId="172" fontId="14" fillId="10" borderId="2" xfId="0" applyFont="true" applyBorder="true" applyAlignment="true" applyProtection="false">
      <alignment horizontal="general" vertical="bottom" textRotation="0" wrapText="false" indent="0" shrinkToFit="false"/>
      <protection locked="true" hidden="false"/>
    </xf>
    <xf numFmtId="168" fontId="14" fillId="10" borderId="2" xfId="0" applyFont="true" applyBorder="true" applyAlignment="true" applyProtection="false">
      <alignment horizontal="general" vertical="bottom" textRotation="0" wrapText="false" indent="0" shrinkToFit="false"/>
      <protection locked="true" hidden="false"/>
    </xf>
    <xf numFmtId="165" fontId="14" fillId="10" borderId="2" xfId="0" applyFont="true" applyBorder="true" applyAlignment="true" applyProtection="false">
      <alignment horizontal="general" vertical="bottom" textRotation="0" wrapText="false" indent="0" shrinkToFit="false"/>
      <protection locked="true" hidden="false"/>
    </xf>
    <xf numFmtId="164" fontId="24" fillId="6" borderId="2" xfId="0" applyFont="true" applyBorder="true" applyAlignment="true" applyProtection="false">
      <alignment horizontal="center" vertical="bottom" textRotation="0" wrapText="false" indent="0" shrinkToFit="false"/>
      <protection locked="true" hidden="false"/>
    </xf>
    <xf numFmtId="164" fontId="18" fillId="0" borderId="2" xfId="0" applyFont="true" applyBorder="true" applyAlignment="true" applyProtection="false">
      <alignment horizontal="center" vertical="bottom" textRotation="0" wrapText="false" indent="0" shrinkToFit="false"/>
      <protection locked="true" hidden="false"/>
    </xf>
    <xf numFmtId="172" fontId="18" fillId="0" borderId="2" xfId="0" applyFont="true" applyBorder="true" applyAlignment="true" applyProtection="false">
      <alignment horizontal="center" vertical="bottom" textRotation="0" wrapText="false" indent="0" shrinkToFit="false"/>
      <protection locked="true" hidden="false"/>
    </xf>
    <xf numFmtId="168" fontId="18" fillId="0" borderId="2" xfId="0" applyFont="true" applyBorder="true" applyAlignment="true" applyProtection="false">
      <alignment horizontal="center" vertical="bottom" textRotation="0" wrapText="false" indent="0" shrinkToFit="false"/>
      <protection locked="true" hidden="false"/>
    </xf>
    <xf numFmtId="168" fontId="14" fillId="0" borderId="2" xfId="0" applyFont="true" applyBorder="true" applyAlignment="true" applyProtection="false">
      <alignment horizontal="center" vertical="bottom" textRotation="0" wrapText="false" indent="0" shrinkToFit="false"/>
      <protection locked="true" hidden="false"/>
    </xf>
    <xf numFmtId="172" fontId="14" fillId="0" borderId="2" xfId="0" applyFont="true" applyBorder="true" applyAlignment="true" applyProtection="false">
      <alignment horizontal="center" vertical="bottom" textRotation="0" wrapText="false" indent="0" shrinkToFit="false"/>
      <protection locked="true" hidden="false"/>
    </xf>
    <xf numFmtId="164" fontId="18" fillId="9" borderId="2" xfId="0" applyFont="true" applyBorder="true" applyAlignment="true" applyProtection="false">
      <alignment horizontal="center" vertical="bottom" textRotation="0" wrapText="false" indent="0" shrinkToFit="false"/>
      <protection locked="true" hidden="false"/>
    </xf>
    <xf numFmtId="172" fontId="18" fillId="9" borderId="2" xfId="0" applyFont="true" applyBorder="true" applyAlignment="true" applyProtection="false">
      <alignment horizontal="center" vertical="bottom" textRotation="0" wrapText="false" indent="0" shrinkToFit="false"/>
      <protection locked="true" hidden="false"/>
    </xf>
    <xf numFmtId="168" fontId="18" fillId="9" borderId="2" xfId="0" applyFont="true" applyBorder="true" applyAlignment="true" applyProtection="false">
      <alignment horizontal="center" vertical="bottom" textRotation="0" wrapText="false" indent="0" shrinkToFit="false"/>
      <protection locked="true" hidden="false"/>
    </xf>
    <xf numFmtId="168" fontId="14" fillId="9" borderId="2" xfId="0" applyFont="true" applyBorder="true" applyAlignment="true" applyProtection="false">
      <alignment horizontal="center" vertical="bottom" textRotation="0" wrapText="false" indent="0" shrinkToFit="false"/>
      <protection locked="true" hidden="false"/>
    </xf>
    <xf numFmtId="172" fontId="14" fillId="9" borderId="2" xfId="0" applyFont="true" applyBorder="true" applyAlignment="true" applyProtection="false">
      <alignment horizontal="center" vertical="bottom" textRotation="0" wrapText="false" indent="0" shrinkToFit="false"/>
      <protection locked="true" hidden="false"/>
    </xf>
    <xf numFmtId="164" fontId="24" fillId="6" borderId="0" xfId="0" applyFont="true" applyBorder="false" applyAlignment="true" applyProtection="false">
      <alignment horizontal="center" vertical="bottom" textRotation="0" wrapText="false" indent="0" shrinkToFit="false"/>
      <protection locked="true" hidden="false"/>
    </xf>
    <xf numFmtId="164" fontId="7" fillId="0" borderId="2" xfId="0" applyFont="true" applyBorder="true" applyAlignment="true" applyProtection="false">
      <alignment horizontal="right" vertical="center" textRotation="0" wrapText="false" indent="0" shrinkToFit="false"/>
      <protection locked="true" hidden="false"/>
    </xf>
    <xf numFmtId="164" fontId="0" fillId="0" borderId="2" xfId="0" applyFont="false" applyBorder="true" applyAlignment="true" applyProtection="false">
      <alignment horizontal="general" vertical="bottom" textRotation="0" wrapText="false" indent="0" shrinkToFit="false"/>
      <protection locked="true" hidden="false"/>
    </xf>
    <xf numFmtId="168" fontId="23" fillId="0" borderId="2" xfId="0" applyFont="true" applyBorder="true" applyAlignment="true" applyProtection="false">
      <alignment horizontal="center" vertical="center" textRotation="0" wrapText="false" indent="0" shrinkToFit="false"/>
      <protection locked="true" hidden="false"/>
    </xf>
    <xf numFmtId="165" fontId="25" fillId="11" borderId="2" xfId="0" applyFont="true" applyBorder="true" applyAlignment="true" applyProtection="false">
      <alignment horizontal="general" vertical="bottom" textRotation="0" wrapText="false" indent="0" shrinkToFit="false"/>
      <protection locked="true" hidden="false"/>
    </xf>
    <xf numFmtId="164" fontId="25" fillId="11" borderId="2" xfId="0" applyFont="true" applyBorder="true" applyAlignment="true" applyProtection="false">
      <alignment horizontal="general" vertical="bottom" textRotation="0" wrapText="false" indent="0" shrinkToFit="false"/>
      <protection locked="true" hidden="false"/>
    </xf>
    <xf numFmtId="165" fontId="25" fillId="11" borderId="2" xfId="0" applyFont="true" applyBorder="true" applyAlignment="true" applyProtection="false">
      <alignment horizontal="center" vertical="center" textRotation="0" wrapText="false" indent="0" shrinkToFit="false"/>
      <protection locked="true" hidden="false"/>
    </xf>
    <xf numFmtId="164" fontId="13" fillId="0" borderId="0" xfId="0" applyFont="true" applyBorder="false" applyAlignment="true" applyProtection="false">
      <alignment horizontal="general" vertical="bottom" textRotation="0" wrapText="false" indent="0" shrinkToFit="false"/>
      <protection locked="true" hidden="false"/>
    </xf>
    <xf numFmtId="165" fontId="14" fillId="0" borderId="2" xfId="0" applyFont="true" applyBorder="true" applyAlignment="true" applyProtection="false">
      <alignment horizontal="center" vertical="center" textRotation="0" wrapText="false" indent="0" shrinkToFit="false"/>
      <protection locked="true" hidden="false"/>
    </xf>
    <xf numFmtId="171" fontId="25" fillId="11" borderId="2" xfId="0" applyFont="true" applyBorder="true" applyAlignment="true" applyProtection="false">
      <alignment horizontal="center" vertical="center" textRotation="0" wrapText="false" indent="0" shrinkToFit="false"/>
      <protection locked="true" hidden="false"/>
    </xf>
    <xf numFmtId="168" fontId="25" fillId="11" borderId="2" xfId="0" applyFont="true" applyBorder="true" applyAlignment="true" applyProtection="false">
      <alignment horizontal="center" vertical="center" textRotation="0" wrapText="false" indent="0" shrinkToFit="false"/>
      <protection locked="true" hidden="false"/>
    </xf>
    <xf numFmtId="164" fontId="12" fillId="0" borderId="0" xfId="0" applyFont="true" applyBorder="false" applyAlignment="true" applyProtection="false">
      <alignment horizontal="general" vertical="bottom" textRotation="0" wrapText="false" indent="0" shrinkToFit="false"/>
      <protection locked="true" hidden="false"/>
    </xf>
    <xf numFmtId="164" fontId="26" fillId="0" borderId="6" xfId="0" applyFont="true" applyBorder="true" applyAlignment="true" applyProtection="false">
      <alignment horizontal="general" vertical="bottom" textRotation="0" wrapText="false" indent="0" shrinkToFit="false"/>
      <protection locked="true" hidden="false"/>
    </xf>
    <xf numFmtId="168" fontId="26" fillId="0" borderId="6" xfId="0" applyFont="true" applyBorder="true" applyAlignment="true" applyProtection="false">
      <alignment horizontal="center" vertical="center" textRotation="0" wrapText="false" indent="0" shrinkToFit="false"/>
      <protection locked="true" hidden="false"/>
    </xf>
    <xf numFmtId="168" fontId="14" fillId="0" borderId="6" xfId="0" applyFont="true" applyBorder="true" applyAlignment="true" applyProtection="false">
      <alignment horizontal="center" vertical="center" textRotation="0" wrapText="false" indent="0" shrinkToFit="false"/>
      <protection locked="true" hidden="false"/>
    </xf>
    <xf numFmtId="164" fontId="12" fillId="0" borderId="0" xfId="0" applyFont="true" applyBorder="false" applyAlignment="true" applyProtection="false">
      <alignment horizontal="right" vertical="center" textRotation="0" wrapText="false" indent="0" shrinkToFit="false"/>
      <protection locked="true" hidden="false"/>
    </xf>
    <xf numFmtId="164" fontId="12" fillId="0" borderId="0" xfId="0" applyFont="true" applyBorder="false" applyAlignment="true" applyProtection="false">
      <alignment horizontal="center" vertical="center" textRotation="0" wrapText="false" indent="0" shrinkToFit="false"/>
      <protection locked="true" hidden="false"/>
    </xf>
    <xf numFmtId="168" fontId="12" fillId="0" borderId="2" xfId="0" applyFont="true" applyBorder="true" applyAlignment="true" applyProtection="false">
      <alignment horizontal="center" vertical="center"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12" fillId="0" borderId="6" xfId="0" applyFont="true" applyBorder="true" applyAlignment="true" applyProtection="false">
      <alignment horizontal="general" vertical="bottom" textRotation="0" wrapText="false" indent="0" shrinkToFit="false"/>
      <protection locked="true" hidden="false"/>
    </xf>
    <xf numFmtId="168" fontId="12" fillId="0" borderId="6" xfId="0" applyFont="true" applyBorder="true" applyAlignment="true" applyProtection="false">
      <alignment horizontal="center"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6">
    <dxf>
      <fill>
        <patternFill>
          <bgColor rgb="FFC6EFCE"/>
        </patternFill>
      </fill>
    </dxf>
    <dxf>
      <fill>
        <patternFill>
          <bgColor rgb="FFFFEB9C"/>
        </patternFill>
      </fill>
    </dxf>
    <dxf>
      <fill>
        <patternFill>
          <bgColor rgb="FFFFC7CE"/>
        </patternFill>
      </fill>
    </dxf>
    <dxf>
      <font>
        <b val="1"/>
        <color rgb="FF006100"/>
        <sz val="16"/>
      </font>
      <fill>
        <patternFill>
          <bgColor rgb="FFC6EFCE"/>
        </patternFill>
      </fill>
    </dxf>
    <dxf>
      <font>
        <b val="1"/>
        <color rgb="FF9C6500"/>
        <sz val="16"/>
      </font>
      <fill>
        <patternFill>
          <bgColor rgb="FFFFEB9C"/>
        </patternFill>
      </fill>
    </dxf>
    <dxf>
      <font>
        <b val="1"/>
        <color rgb="FF9C0006"/>
        <sz val="16"/>
      </font>
      <fill>
        <patternFill>
          <bgColor rgb="FFFFC7CE"/>
        </patternFill>
      </fill>
    </dxf>
  </dxfs>
  <colors>
    <indexedColors>
      <rgbColor rgb="FF000000"/>
      <rgbColor rgb="FFFFFFFF"/>
      <rgbColor rgb="FFFF0000"/>
      <rgbColor rgb="FF00FF00"/>
      <rgbColor rgb="FF0000FF"/>
      <rgbColor rgb="FFFFFF00"/>
      <rgbColor rgb="FFFF00FF"/>
      <rgbColor rgb="FF00FFFF"/>
      <rgbColor rgb="FF9C0006"/>
      <rgbColor rgb="FF008000"/>
      <rgbColor rgb="FF000080"/>
      <rgbColor rgb="FF9C6500"/>
      <rgbColor rgb="FF800080"/>
      <rgbColor rgb="FF006100"/>
      <rgbColor rgb="FFCCCCCC"/>
      <rgbColor rgb="FF888888"/>
      <rgbColor rgb="FF9999FF"/>
      <rgbColor rgb="FF993366"/>
      <rgbColor rgb="FFFFF2CC"/>
      <rgbColor rgb="FFE2EFDA"/>
      <rgbColor rgb="FF660066"/>
      <rgbColor rgb="FFFF8080"/>
      <rgbColor rgb="FF0066CC"/>
      <rgbColor rgb="FFE8E0D0"/>
      <rgbColor rgb="FF000080"/>
      <rgbColor rgb="FFFF00FF"/>
      <rgbColor rgb="FFFFFF00"/>
      <rgbColor rgb="FF00FFFF"/>
      <rgbColor rgb="FF800080"/>
      <rgbColor rgb="FF800000"/>
      <rgbColor rgb="FF008080"/>
      <rgbColor rgb="FF0000FF"/>
      <rgbColor rgb="FF00CCFF"/>
      <rgbColor rgb="FFF2F2F2"/>
      <rgbColor rgb="FFC6EFCE"/>
      <rgbColor rgb="FFFFEB9C"/>
      <rgbColor rgb="FFFFFFEE"/>
      <rgbColor rgb="FFFF99CC"/>
      <rgbColor rgb="FFCC99FF"/>
      <rgbColor rgb="FFFFC7CE"/>
      <rgbColor rgb="FF4472C4"/>
      <rgbColor rgb="FF33CCCC"/>
      <rgbColor rgb="FF99CC00"/>
      <rgbColor rgb="FFFFCC00"/>
      <rgbColor rgb="FFFF9900"/>
      <rgbColor rgb="FFFF6600"/>
      <rgbColor rgb="FF666699"/>
      <rgbColor rgb="FFC9A961"/>
      <rgbColor rgb="FF003366"/>
      <rgbColor rgb="FF70AD47"/>
      <rgbColor rgb="FF0D1B2A"/>
      <rgbColor rgb="FF444444"/>
      <rgbColor rgb="FF993300"/>
      <rgbColor rgb="FF993366"/>
      <rgbColor rgb="FF333399"/>
      <rgbColor rgb="FF1B2D45"/>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C9A961"/>
    <pageSetUpPr fitToPage="false"/>
  </sheetPr>
  <dimension ref="A1:B38"/>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1" width="4"/>
    <col collapsed="false" customWidth="true" hidden="false" outlineLevel="0" max="2" min="2" style="1" width="80"/>
  </cols>
  <sheetData>
    <row r="1" customFormat="false" ht="30" hidden="false" customHeight="true" outlineLevel="0" collapsed="false">
      <c r="A1" s="2" t="s">
        <v>0</v>
      </c>
      <c r="B1" s="2"/>
    </row>
    <row r="2" customFormat="false" ht="15" hidden="false" customHeight="true" outlineLevel="0" collapsed="false">
      <c r="A2" s="3" t="s">
        <v>1</v>
      </c>
      <c r="B2" s="3"/>
    </row>
    <row r="4" customFormat="false" ht="15" hidden="false" customHeight="true" outlineLevel="0" collapsed="false">
      <c r="A4" s="4" t="s">
        <v>2</v>
      </c>
      <c r="B4" s="4"/>
    </row>
    <row r="5" customFormat="false" ht="30" hidden="false" customHeight="true" outlineLevel="0" collapsed="false">
      <c r="B5" s="5" t="s">
        <v>3</v>
      </c>
    </row>
    <row r="7" customFormat="false" ht="15" hidden="false" customHeight="true" outlineLevel="0" collapsed="false">
      <c r="A7" s="4" t="s">
        <v>4</v>
      </c>
      <c r="B7" s="4"/>
    </row>
    <row r="8" customFormat="false" ht="18" hidden="false" customHeight="true" outlineLevel="0" collapsed="false">
      <c r="B8" s="5" t="s">
        <v>5</v>
      </c>
    </row>
    <row r="9" customFormat="false" ht="18" hidden="false" customHeight="true" outlineLevel="0" collapsed="false">
      <c r="B9" s="5" t="s">
        <v>6</v>
      </c>
    </row>
    <row r="10" customFormat="false" ht="18" hidden="false" customHeight="true" outlineLevel="0" collapsed="false">
      <c r="B10" s="5" t="s">
        <v>7</v>
      </c>
    </row>
    <row r="11" customFormat="false" ht="18" hidden="false" customHeight="true" outlineLevel="0" collapsed="false">
      <c r="B11" s="5" t="s">
        <v>8</v>
      </c>
    </row>
    <row r="13" customFormat="false" ht="15" hidden="false" customHeight="true" outlineLevel="0" collapsed="false">
      <c r="A13" s="4" t="s">
        <v>9</v>
      </c>
      <c r="B13" s="4"/>
    </row>
    <row r="14" customFormat="false" ht="30" hidden="false" customHeight="true" outlineLevel="0" collapsed="false">
      <c r="B14" s="5" t="s">
        <v>10</v>
      </c>
    </row>
    <row r="15" customFormat="false" ht="30" hidden="false" customHeight="true" outlineLevel="0" collapsed="false">
      <c r="B15" s="5" t="s">
        <v>11</v>
      </c>
    </row>
    <row r="16" customFormat="false" ht="30" hidden="false" customHeight="true" outlineLevel="0" collapsed="false">
      <c r="B16" s="5" t="s">
        <v>12</v>
      </c>
    </row>
    <row r="18" customFormat="false" ht="15" hidden="false" customHeight="true" outlineLevel="0" collapsed="false">
      <c r="A18" s="4" t="s">
        <v>13</v>
      </c>
      <c r="B18" s="4"/>
    </row>
    <row r="19" customFormat="false" ht="30" hidden="false" customHeight="true" outlineLevel="0" collapsed="false">
      <c r="B19" s="5" t="s">
        <v>14</v>
      </c>
    </row>
    <row r="20" customFormat="false" ht="30" hidden="false" customHeight="true" outlineLevel="0" collapsed="false">
      <c r="B20" s="5" t="s">
        <v>15</v>
      </c>
    </row>
    <row r="21" customFormat="false" ht="30" hidden="false" customHeight="true" outlineLevel="0" collapsed="false">
      <c r="B21" s="5" t="s">
        <v>16</v>
      </c>
    </row>
    <row r="22" customFormat="false" ht="30" hidden="false" customHeight="true" outlineLevel="0" collapsed="false">
      <c r="B22" s="5" t="s">
        <v>17</v>
      </c>
    </row>
    <row r="24" customFormat="false" ht="15" hidden="false" customHeight="true" outlineLevel="0" collapsed="false">
      <c r="A24" s="4" t="s">
        <v>18</v>
      </c>
      <c r="B24" s="4"/>
    </row>
    <row r="25" customFormat="false" ht="18" hidden="false" customHeight="true" outlineLevel="0" collapsed="false">
      <c r="B25" s="5" t="s">
        <v>19</v>
      </c>
    </row>
    <row r="26" customFormat="false" ht="30" hidden="false" customHeight="true" outlineLevel="0" collapsed="false">
      <c r="B26" s="5" t="s">
        <v>20</v>
      </c>
    </row>
    <row r="27" customFormat="false" ht="30" hidden="false" customHeight="true" outlineLevel="0" collapsed="false">
      <c r="B27" s="5" t="s">
        <v>21</v>
      </c>
    </row>
    <row r="28" customFormat="false" ht="18" hidden="false" customHeight="true" outlineLevel="0" collapsed="false">
      <c r="B28" s="5" t="s">
        <v>22</v>
      </c>
    </row>
    <row r="29" customFormat="false" ht="18" hidden="false" customHeight="true" outlineLevel="0" collapsed="false">
      <c r="B29" s="5" t="s">
        <v>23</v>
      </c>
    </row>
    <row r="31" customFormat="false" ht="30" hidden="false" customHeight="true" outlineLevel="0" collapsed="false">
      <c r="B31" s="5" t="s">
        <v>24</v>
      </c>
    </row>
    <row r="33" customFormat="false" ht="15" hidden="false" customHeight="true" outlineLevel="0" collapsed="false">
      <c r="A33" s="4" t="s">
        <v>25</v>
      </c>
      <c r="B33" s="4"/>
    </row>
    <row r="34" customFormat="false" ht="30" hidden="false" customHeight="true" outlineLevel="0" collapsed="false">
      <c r="B34" s="5" t="s">
        <v>26</v>
      </c>
    </row>
    <row r="35" customFormat="false" ht="15" hidden="false" customHeight="true" outlineLevel="0" collapsed="false">
      <c r="B35" s="6"/>
    </row>
    <row r="36" customFormat="false" ht="18" hidden="false" customHeight="true" outlineLevel="0" collapsed="false">
      <c r="B36" s="5" t="s">
        <v>27</v>
      </c>
    </row>
    <row r="37" customFormat="false" ht="18" hidden="false" customHeight="true" outlineLevel="0" collapsed="false">
      <c r="B37" s="5" t="s">
        <v>28</v>
      </c>
    </row>
    <row r="38" customFormat="false" ht="18" hidden="false" customHeight="true" outlineLevel="0" collapsed="false">
      <c r="B38" s="5" t="s">
        <v>29</v>
      </c>
    </row>
  </sheetData>
  <mergeCells count="8">
    <mergeCell ref="A1:B1"/>
    <mergeCell ref="A2:B2"/>
    <mergeCell ref="A4:B4"/>
    <mergeCell ref="A7:B7"/>
    <mergeCell ref="A13:B13"/>
    <mergeCell ref="A18:B18"/>
    <mergeCell ref="A24:B24"/>
    <mergeCell ref="A33:B33"/>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D1B2A"/>
    <pageSetUpPr fitToPage="false"/>
  </sheetPr>
  <dimension ref="A1:K6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1" width="28"/>
    <col collapsed="false" customWidth="true" hidden="false" outlineLevel="0" max="2" min="2" style="1" width="18"/>
    <col collapsed="false" customWidth="true" hidden="false" outlineLevel="0" max="3" min="3" style="1" width="4"/>
    <col collapsed="false" customWidth="true" hidden="false" outlineLevel="0" max="4" min="4" style="1" width="22"/>
    <col collapsed="false" customWidth="true" hidden="false" outlineLevel="0" max="5" min="5" style="1" width="18"/>
    <col collapsed="false" customWidth="true" hidden="false" outlineLevel="0" max="6" min="6" style="1" width="4"/>
    <col collapsed="false" customWidth="true" hidden="false" outlineLevel="0" max="7" min="7" style="1" width="24"/>
    <col collapsed="false" customWidth="true" hidden="false" outlineLevel="0" max="8" min="8" style="1" width="16"/>
    <col collapsed="false" customWidth="true" hidden="false" outlineLevel="0" max="9" min="9" style="1" width="4"/>
    <col collapsed="false" customWidth="true" hidden="false" outlineLevel="0" max="10" min="10" style="1" width="24"/>
    <col collapsed="false" customWidth="true" hidden="false" outlineLevel="0" max="11" min="11" style="1" width="16"/>
  </cols>
  <sheetData>
    <row r="1" customFormat="false" ht="30" hidden="false" customHeight="true" outlineLevel="0" collapsed="false">
      <c r="A1" s="7" t="s">
        <v>0</v>
      </c>
      <c r="B1" s="7"/>
      <c r="C1" s="7"/>
      <c r="D1" s="7"/>
      <c r="E1" s="7"/>
      <c r="F1" s="7"/>
      <c r="G1" s="7"/>
      <c r="H1" s="7"/>
      <c r="I1" s="7"/>
      <c r="J1" s="7"/>
      <c r="K1" s="7"/>
    </row>
    <row r="2" customFormat="false" ht="15" hidden="false" customHeight="true" outlineLevel="0" collapsed="false">
      <c r="A2" s="3" t="s">
        <v>30</v>
      </c>
      <c r="B2" s="3"/>
      <c r="C2" s="3"/>
      <c r="D2" s="3"/>
      <c r="E2" s="3"/>
      <c r="F2" s="3"/>
      <c r="G2" s="3"/>
      <c r="H2" s="3"/>
      <c r="I2" s="3"/>
      <c r="J2" s="3"/>
      <c r="K2" s="3"/>
    </row>
    <row r="3" customFormat="false" ht="15" hidden="false" customHeight="true" outlineLevel="0" collapsed="false">
      <c r="A3" s="8" t="s">
        <v>31</v>
      </c>
      <c r="B3" s="8"/>
      <c r="C3" s="8"/>
      <c r="D3" s="8"/>
      <c r="E3" s="8"/>
      <c r="F3" s="8"/>
      <c r="G3" s="8"/>
      <c r="H3" s="8"/>
      <c r="I3" s="8"/>
      <c r="J3" s="8"/>
      <c r="K3" s="8"/>
    </row>
    <row r="5" customFormat="false" ht="15" hidden="false" customHeight="true" outlineLevel="0" collapsed="false">
      <c r="A5" s="9" t="s">
        <v>18</v>
      </c>
      <c r="B5" s="9"/>
      <c r="C5" s="9"/>
      <c r="D5" s="9"/>
      <c r="E5" s="9"/>
      <c r="F5" s="9"/>
      <c r="G5" s="9"/>
      <c r="H5" s="9"/>
      <c r="I5" s="9"/>
      <c r="J5" s="9"/>
      <c r="K5" s="9"/>
    </row>
    <row r="7" customFormat="false" ht="31.5" hidden="false" customHeight="true" outlineLevel="0" collapsed="false">
      <c r="A7" s="10" t="s">
        <v>32</v>
      </c>
      <c r="B7" s="10"/>
      <c r="C7" s="10"/>
      <c r="D7" s="11" t="str">
        <f aca="false">IF(AND(B49&gt;=1.2,B37&lt;=0.8,K23&gt;=0.06),"STRONG DEAL",IF(AND(B49&gt;=1,B37&lt;=0.85,K23&gt;=0.04),"MARGINAL DEAL","WEAK DEAL"))</f>
        <v>WEAK DEAL</v>
      </c>
      <c r="E7" s="11"/>
      <c r="F7" s="11"/>
      <c r="G7" s="11"/>
      <c r="H7" s="11"/>
      <c r="I7" s="12"/>
      <c r="J7" s="13"/>
    </row>
    <row r="8" customFormat="false" ht="15" hidden="false" customHeight="true" outlineLevel="0" collapsed="false">
      <c r="I8" s="12"/>
      <c r="J8" s="14"/>
    </row>
    <row r="9" customFormat="false" ht="15" hidden="false" customHeight="true" outlineLevel="0" collapsed="false">
      <c r="A9" s="15" t="s">
        <v>33</v>
      </c>
      <c r="B9" s="16" t="str">
        <f aca="false">IF(B37&lt;=0.75,"PASS: LTV at "&amp;TEXT(B37,"0.0%"),IF(B37&lt;=0.8,"CAUTION: LTV at "&amp;TEXT(B37,"0.0%")&amp;" (target &lt;75%)","FAIL: LTV at "&amp;TEXT(B37,"0.0%")&amp;" (too high)"))</f>
        <v>PASS: LTV at 75.0%</v>
      </c>
      <c r="C9" s="16"/>
      <c r="D9" s="16"/>
      <c r="E9" s="16"/>
      <c r="F9" s="16"/>
      <c r="G9" s="16"/>
      <c r="H9" s="16"/>
      <c r="I9" s="17" t="s">
        <v>34</v>
      </c>
      <c r="J9" s="18" t="n">
        <f aca="false">B37</f>
        <v>0.75</v>
      </c>
    </row>
    <row r="10" customFormat="false" ht="15" hidden="false" customHeight="true" outlineLevel="0" collapsed="false">
      <c r="A10" s="15" t="s">
        <v>35</v>
      </c>
      <c r="B10" s="16" t="str">
        <f aca="false">IF(B49&gt;=1.25,"PASS: DSCR at "&amp;TEXT(B49,"0.00x"),IF(B49&gt;=1,"CAUTION: DSCR at "&amp;TEXT(B49,"0.00x")&amp;" (target &gt;1.25x)","FAIL: DSCR at "&amp;TEXT(B49,"0.00x")&amp;" (insufficient cash flow)"))</f>
        <v>FAIL: DSCR at 0.00x (insufficient cash flow)</v>
      </c>
      <c r="C10" s="16"/>
      <c r="D10" s="16"/>
      <c r="E10" s="16"/>
      <c r="F10" s="16"/>
      <c r="G10" s="16"/>
      <c r="H10" s="16"/>
      <c r="I10" s="17" t="s">
        <v>36</v>
      </c>
      <c r="J10" s="19" t="n">
        <f aca="false">B49</f>
        <v>0</v>
      </c>
    </row>
    <row r="11" customFormat="false" ht="15" hidden="false" customHeight="true" outlineLevel="0" collapsed="false">
      <c r="A11" s="15" t="s">
        <v>37</v>
      </c>
      <c r="B11" s="16" t="str">
        <f aca="false">IF(K23&gt;=0.08,"PASS: CoC at "&amp;TEXT(K23,"0.0%"),IF(K23&gt;=0.05,"CAUTION: CoC at "&amp;TEXT(K23,"0.0%")&amp;" (target &gt;8%)","FAIL: CoC at "&amp;TEXT(K23,"0.0%")&amp;" (low returns)"))</f>
        <v>FAIL: CoC at 0.0% (low returns)</v>
      </c>
      <c r="C11" s="16"/>
      <c r="D11" s="16"/>
      <c r="E11" s="16"/>
      <c r="F11" s="16"/>
      <c r="G11" s="16"/>
      <c r="H11" s="16"/>
      <c r="I11" s="20" t="s">
        <v>37</v>
      </c>
      <c r="J11" s="21" t="n">
        <f aca="false">K23</f>
        <v>0</v>
      </c>
    </row>
    <row r="12" customFormat="false" ht="15" hidden="false" customHeight="true" outlineLevel="0" collapsed="false">
      <c r="A12" s="15" t="s">
        <v>38</v>
      </c>
      <c r="B12" s="16" t="str">
        <f aca="false">IF(E26&gt;B38,"PASS: Positive leverage (Cap "&amp;TEXT(E26,"0.0%")&amp;" &gt; Rate "&amp;TEXT(B38,"0.0%")&amp;")","FAIL: Negative leverage (Cap "&amp;TEXT(E26,"0.0%")&amp;" &lt; Rate "&amp;TEXT(B38,"0.0%")&amp;")")</f>
        <v>FAIL: Negative leverage (Cap 0.0% &lt; Rate 6.5%)</v>
      </c>
      <c r="C12" s="16"/>
      <c r="D12" s="16"/>
      <c r="E12" s="16"/>
      <c r="F12" s="16"/>
      <c r="G12" s="16"/>
      <c r="H12" s="16"/>
      <c r="I12" s="20" t="s">
        <v>39</v>
      </c>
      <c r="J12" s="21" t="n">
        <f aca="false">E26</f>
        <v>0</v>
      </c>
    </row>
    <row r="14" customFormat="false" ht="15" hidden="false" customHeight="true" outlineLevel="0" collapsed="false">
      <c r="A14" s="9" t="s">
        <v>40</v>
      </c>
      <c r="B14" s="9"/>
      <c r="C14" s="9"/>
      <c r="D14" s="9"/>
      <c r="E14" s="9"/>
      <c r="F14" s="9"/>
      <c r="G14" s="9"/>
      <c r="H14" s="9"/>
      <c r="I14" s="9"/>
      <c r="J14" s="9"/>
      <c r="K14" s="9"/>
    </row>
    <row r="15" customFormat="false" ht="15" hidden="false" customHeight="true" outlineLevel="0" collapsed="false">
      <c r="A15" s="15" t="s">
        <v>41</v>
      </c>
      <c r="B15" s="22" t="str">
        <f aca="false">IF(Historicals!D32&gt;0,Historicals!D32/B38*0.95,"N/A")</f>
        <v>N/A</v>
      </c>
      <c r="C15" s="23" t="s">
        <v>42</v>
      </c>
      <c r="D15" s="23"/>
      <c r="E15" s="23"/>
      <c r="F15" s="23"/>
      <c r="G15" s="23"/>
      <c r="H15" s="23"/>
      <c r="I15" s="23"/>
      <c r="J15" s="23"/>
      <c r="K15" s="23"/>
    </row>
    <row r="16" customFormat="false" ht="15" hidden="false" customHeight="true" outlineLevel="0" collapsed="false">
      <c r="A16" s="15" t="s">
        <v>43</v>
      </c>
      <c r="B16" s="24" t="str">
        <f aca="false">IF(AND(E23&gt;0,Historicals!D32&gt;0),Historicals!D32/(E23*B37)/12*0.95*12,"N/A")</f>
        <v>N/A</v>
      </c>
      <c r="C16" s="23" t="s">
        <v>44</v>
      </c>
      <c r="D16" s="23"/>
      <c r="E16" s="23"/>
      <c r="F16" s="23"/>
      <c r="G16" s="23"/>
      <c r="H16" s="23"/>
      <c r="I16" s="23"/>
      <c r="J16" s="23"/>
      <c r="K16" s="23"/>
    </row>
    <row r="17" customFormat="false" ht="15" hidden="false" customHeight="true" outlineLevel="0" collapsed="false">
      <c r="A17" s="15" t="s">
        <v>45</v>
      </c>
      <c r="B17" s="22" t="str">
        <f aca="false">IF(B48&gt;0,MAX(0,(B48*1.25-Historicals!D32)/(B29*12)),"N/A")</f>
        <v>N/A</v>
      </c>
      <c r="C17" s="23" t="s">
        <v>46</v>
      </c>
      <c r="D17" s="23"/>
      <c r="E17" s="23"/>
      <c r="F17" s="23"/>
      <c r="G17" s="23"/>
      <c r="H17" s="23"/>
      <c r="I17" s="23"/>
      <c r="J17" s="23"/>
      <c r="K17" s="23"/>
    </row>
    <row r="18" customFormat="false" ht="15" hidden="false" customHeight="true" outlineLevel="0" collapsed="false">
      <c r="A18" s="15" t="s">
        <v>47</v>
      </c>
      <c r="B18" s="22" t="str">
        <f aca="false">IF(B48&gt;0,MAX(0,Historicals!D31-(Historicals!D10-B48*1.25)),"N/A")</f>
        <v>N/A</v>
      </c>
      <c r="C18" s="23" t="s">
        <v>48</v>
      </c>
      <c r="D18" s="23"/>
      <c r="E18" s="23"/>
      <c r="F18" s="23"/>
      <c r="G18" s="23"/>
      <c r="H18" s="23"/>
      <c r="I18" s="23"/>
      <c r="J18" s="23"/>
      <c r="K18" s="23"/>
    </row>
    <row r="22" customFormat="false" ht="15" hidden="false" customHeight="true" outlineLevel="0" collapsed="false">
      <c r="A22" s="9" t="s">
        <v>49</v>
      </c>
      <c r="B22" s="9"/>
      <c r="D22" s="9" t="s">
        <v>50</v>
      </c>
      <c r="E22" s="9"/>
      <c r="G22" s="9" t="s">
        <v>51</v>
      </c>
      <c r="H22" s="9"/>
      <c r="J22" s="9" t="s">
        <v>52</v>
      </c>
      <c r="K22" s="9"/>
    </row>
    <row r="23" customFormat="false" ht="15" hidden="false" customHeight="true" outlineLevel="0" collapsed="false">
      <c r="A23" s="15" t="s">
        <v>53</v>
      </c>
      <c r="B23" s="25" t="n">
        <v>2024</v>
      </c>
      <c r="D23" s="15" t="s">
        <v>54</v>
      </c>
      <c r="E23" s="26"/>
      <c r="G23" s="15" t="s">
        <v>55</v>
      </c>
      <c r="H23" s="27" t="n">
        <f aca="false">'Rent Roll'!E3</f>
        <v>0</v>
      </c>
      <c r="J23" s="15" t="s">
        <v>56</v>
      </c>
      <c r="K23" s="28" t="n">
        <f aca="false">IF(B47&gt;0,(Historicals!D32-B48)/B47,0)</f>
        <v>0</v>
      </c>
    </row>
    <row r="24" customFormat="false" ht="15" hidden="false" customHeight="true" outlineLevel="0" collapsed="false">
      <c r="A24" s="15" t="s">
        <v>57</v>
      </c>
      <c r="B24" s="29"/>
      <c r="D24" s="15" t="s">
        <v>58</v>
      </c>
      <c r="E24" s="22" t="n">
        <f aca="false">IF(B29&gt;0,E23/B29,0)</f>
        <v>0</v>
      </c>
      <c r="G24" s="15" t="s">
        <v>59</v>
      </c>
      <c r="H24" s="27" t="n">
        <f aca="false">'Rent Roll'!F3</f>
        <v>0</v>
      </c>
      <c r="J24" s="15" t="s">
        <v>60</v>
      </c>
      <c r="K24" s="28" t="n">
        <f aca="false">IF(AND(B47&gt;0,H36&gt;0),(Historicals!D10*(((1+H28)^H36-1)/H28)-Historicals!D31*(((1+E39)^H36-1)/E39)-B48*H36)/H36/B47,0)</f>
        <v>0</v>
      </c>
    </row>
    <row r="25" customFormat="false" ht="15" hidden="false" customHeight="true" outlineLevel="0" collapsed="false">
      <c r="A25" s="15" t="s">
        <v>61</v>
      </c>
      <c r="B25" s="29"/>
      <c r="D25" s="15" t="s">
        <v>62</v>
      </c>
      <c r="E25" s="24" t="n">
        <f aca="false">IF(E23&gt;0,Historicals!B32/E23,0)</f>
        <v>0</v>
      </c>
      <c r="G25" s="15" t="s">
        <v>63</v>
      </c>
      <c r="H25" s="30" t="n">
        <f aca="false">1-'Rent Roll'!I3</f>
        <v>1</v>
      </c>
      <c r="J25" s="15" t="s">
        <v>64</v>
      </c>
      <c r="K25" s="28" t="n">
        <f aca="false">IF(E28&gt;0,Historicals!D32/E28,0)</f>
        <v>0</v>
      </c>
    </row>
    <row r="26" customFormat="false" ht="15" hidden="false" customHeight="true" outlineLevel="0" collapsed="false">
      <c r="A26" s="15" t="s">
        <v>65</v>
      </c>
      <c r="B26" s="29"/>
      <c r="D26" s="15" t="s">
        <v>39</v>
      </c>
      <c r="E26" s="24" t="n">
        <f aca="false">IF(E23&gt;0,Historicals!D32/E23,0)</f>
        <v>0</v>
      </c>
      <c r="G26" s="15" t="s">
        <v>66</v>
      </c>
      <c r="H26" s="31" t="n">
        <f aca="false">Historicals!F4</f>
        <v>0.05</v>
      </c>
      <c r="J26" s="15" t="s">
        <v>67</v>
      </c>
      <c r="K26" s="32" t="n">
        <f aca="false">IF(B47&gt;0,(H40+(Historicals!D10*(((1+H28)^H36-1)/H28)-Historicals!D31*(((1+E39)^H36-1)/E39)-B48*H36))/B47,0)</f>
        <v>0</v>
      </c>
    </row>
    <row r="27" customFormat="false" ht="15" hidden="false" customHeight="true" outlineLevel="0" collapsed="false">
      <c r="A27" s="15" t="s">
        <v>68</v>
      </c>
      <c r="B27" s="29"/>
      <c r="D27" s="15" t="s">
        <v>69</v>
      </c>
      <c r="E27" s="33" t="n">
        <v>0.02</v>
      </c>
      <c r="G27" s="15" t="s">
        <v>70</v>
      </c>
      <c r="H27" s="31" t="n">
        <f aca="false">Historicals!F5</f>
        <v>0.03</v>
      </c>
      <c r="J27" s="15" t="s">
        <v>71</v>
      </c>
      <c r="K27" s="22" t="n">
        <f aca="false">H40+(Historicals!D10*(((1+H28)^H36-1)/H28)-Historicals!D31*(((1+E39)^H36-1)/E39)-B48*H36)-B47</f>
        <v>0</v>
      </c>
    </row>
    <row r="28" customFormat="false" ht="15" hidden="false" customHeight="true" outlineLevel="0" collapsed="false">
      <c r="A28" s="15" t="s">
        <v>72</v>
      </c>
      <c r="B28" s="25"/>
      <c r="D28" s="15" t="s">
        <v>73</v>
      </c>
      <c r="E28" s="22" t="n">
        <f aca="false">E23*(1+E27)</f>
        <v>0</v>
      </c>
      <c r="G28" s="15" t="s">
        <v>74</v>
      </c>
      <c r="H28" s="33" t="n">
        <v>0.03</v>
      </c>
    </row>
    <row r="29" customFormat="false" ht="15" hidden="false" customHeight="true" outlineLevel="0" collapsed="false">
      <c r="A29" s="15" t="s">
        <v>75</v>
      </c>
      <c r="B29" s="34" t="n">
        <f aca="false">'Rent Roll'!B3</f>
        <v>0</v>
      </c>
      <c r="D29" s="15" t="s">
        <v>76</v>
      </c>
      <c r="E29" s="22" t="n">
        <f aca="false">IF(B29&gt;0,E28/B29,0)</f>
        <v>0</v>
      </c>
      <c r="G29" s="15" t="s">
        <v>77</v>
      </c>
      <c r="H29" s="26" t="n">
        <v>0</v>
      </c>
    </row>
    <row r="30" customFormat="false" ht="15" hidden="false" customHeight="true" outlineLevel="0" collapsed="false">
      <c r="A30" s="15" t="s">
        <v>78</v>
      </c>
      <c r="B30" s="35" t="n">
        <v>0</v>
      </c>
      <c r="D30" s="36"/>
      <c r="E30" s="37"/>
    </row>
    <row r="31" customFormat="false" ht="15" hidden="false" customHeight="true" outlineLevel="0" collapsed="false">
      <c r="A31" s="15" t="s">
        <v>79</v>
      </c>
      <c r="B31" s="38" t="n">
        <f aca="false">'Rent Roll'!H3</f>
        <v>0</v>
      </c>
    </row>
    <row r="35" customFormat="false" ht="15" hidden="false" customHeight="true" outlineLevel="0" collapsed="false">
      <c r="A35" s="9" t="s">
        <v>80</v>
      </c>
      <c r="B35" s="9"/>
      <c r="D35" s="9" t="s">
        <v>81</v>
      </c>
      <c r="E35" s="9"/>
      <c r="G35" s="9" t="s">
        <v>82</v>
      </c>
      <c r="H35" s="9"/>
      <c r="J35" s="9" t="s">
        <v>83</v>
      </c>
      <c r="K35" s="9"/>
    </row>
    <row r="36" customFormat="false" ht="15" hidden="false" customHeight="true" outlineLevel="0" collapsed="false">
      <c r="A36" s="15" t="s">
        <v>84</v>
      </c>
      <c r="B36" s="22" t="n">
        <f aca="false">E23*B37</f>
        <v>0</v>
      </c>
      <c r="D36" s="15" t="s">
        <v>85</v>
      </c>
      <c r="E36" s="33" t="n">
        <v>0.03</v>
      </c>
      <c r="G36" s="15" t="s">
        <v>86</v>
      </c>
      <c r="H36" s="25" t="n">
        <v>10</v>
      </c>
      <c r="J36" s="15" t="s">
        <v>87</v>
      </c>
      <c r="K36" s="29" t="s">
        <v>88</v>
      </c>
    </row>
    <row r="37" customFormat="false" ht="15" hidden="false" customHeight="true" outlineLevel="0" collapsed="false">
      <c r="A37" s="15" t="s">
        <v>34</v>
      </c>
      <c r="B37" s="33" t="n">
        <v>0.75</v>
      </c>
      <c r="D37" s="15" t="s">
        <v>89</v>
      </c>
      <c r="E37" s="28" t="n">
        <f aca="false">IF(Historicals!D10&gt;0,Historicals!D31/Historicals!D10,0)</f>
        <v>0</v>
      </c>
      <c r="G37" s="15" t="s">
        <v>90</v>
      </c>
      <c r="H37" s="33" t="n">
        <v>0.06</v>
      </c>
      <c r="J37" s="15" t="s">
        <v>91</v>
      </c>
      <c r="K37" s="39"/>
    </row>
    <row r="38" customFormat="false" ht="15" hidden="false" customHeight="true" outlineLevel="0" collapsed="false">
      <c r="A38" s="15" t="s">
        <v>92</v>
      </c>
      <c r="B38" s="33" t="n">
        <v>0.065</v>
      </c>
      <c r="D38" s="36"/>
      <c r="E38" s="37"/>
      <c r="G38" s="15" t="s">
        <v>93</v>
      </c>
      <c r="H38" s="33" t="n">
        <v>0.02</v>
      </c>
      <c r="J38" s="15" t="s">
        <v>94</v>
      </c>
      <c r="K38" s="33" t="n">
        <v>0.75</v>
      </c>
    </row>
    <row r="39" customFormat="false" ht="15" hidden="false" customHeight="true" outlineLevel="0" collapsed="false">
      <c r="A39" s="15" t="s">
        <v>95</v>
      </c>
      <c r="B39" s="25" t="n">
        <v>10</v>
      </c>
      <c r="D39" s="15" t="s">
        <v>96</v>
      </c>
      <c r="E39" s="33" t="n">
        <v>0.03</v>
      </c>
      <c r="G39" s="15" t="s">
        <v>97</v>
      </c>
      <c r="H39" s="22" t="n">
        <f aca="false">IF(H37&gt;0,(Historicals!D10*(1+H28)^H36-Historicals!D31*(1+E39)^H36)/H37,0)</f>
        <v>0</v>
      </c>
      <c r="J39" s="15" t="s">
        <v>98</v>
      </c>
      <c r="K39" s="39"/>
    </row>
    <row r="40" customFormat="false" ht="15" hidden="false" customHeight="true" outlineLevel="0" collapsed="false">
      <c r="A40" s="15" t="s">
        <v>99</v>
      </c>
      <c r="B40" s="25" t="n">
        <v>30</v>
      </c>
      <c r="G40" s="15" t="s">
        <v>100</v>
      </c>
      <c r="H40" s="22" t="n">
        <f aca="false">H39*(1-H38)-B36</f>
        <v>0</v>
      </c>
      <c r="J40" s="15" t="s">
        <v>101</v>
      </c>
      <c r="K40" s="25" t="n">
        <v>0</v>
      </c>
    </row>
    <row r="41" customFormat="false" ht="15" hidden="false" customHeight="true" outlineLevel="0" collapsed="false">
      <c r="A41" s="15" t="s">
        <v>102</v>
      </c>
      <c r="B41" s="25" t="n">
        <v>12</v>
      </c>
      <c r="G41" s="15" t="s">
        <v>103</v>
      </c>
      <c r="H41" s="22" t="n">
        <f aca="false">IF(B29&gt;0,H39/B29,0)</f>
        <v>0</v>
      </c>
      <c r="J41" s="15" t="s">
        <v>104</v>
      </c>
      <c r="K41" s="32" t="n">
        <f aca="false">IF(AND(K39&gt;0,K37&gt;0),(Historicals!D10*(1+H28)^H36-Historicals!D31*(1+E39)^H36)/(PMT(K39/12,B40*12,-(Historicals!D10*(1+H28)^H36-Historicals!D31*(1+E39)^H36)/K37*K38)*12),0)</f>
        <v>0</v>
      </c>
    </row>
    <row r="42" customFormat="false" ht="15" hidden="false" customHeight="true" outlineLevel="0" collapsed="false">
      <c r="A42" s="15" t="s">
        <v>105</v>
      </c>
      <c r="B42" s="33" t="n">
        <v>0.01</v>
      </c>
      <c r="J42" s="15" t="s">
        <v>106</v>
      </c>
      <c r="K42" s="22" t="n">
        <f aca="false">IF(K37&gt;0,(Historicals!D10*(1+H28)^H36-Historicals!D31*(1+E39)^H36)/K37*K38-B36,0)</f>
        <v>0</v>
      </c>
    </row>
    <row r="43" customFormat="false" ht="15" hidden="false" customHeight="true" outlineLevel="0" collapsed="false">
      <c r="A43" s="15" t="s">
        <v>107</v>
      </c>
      <c r="B43" s="22" t="n">
        <f aca="false">B36*B42</f>
        <v>0</v>
      </c>
    </row>
    <row r="44" customFormat="false" ht="15" hidden="false" customHeight="true" outlineLevel="0" collapsed="false">
      <c r="A44" s="15" t="s">
        <v>108</v>
      </c>
      <c r="B44" s="26" t="n">
        <v>0</v>
      </c>
    </row>
    <row r="45" customFormat="false" ht="15" hidden="false" customHeight="true" outlineLevel="0" collapsed="false">
      <c r="A45" s="15" t="s">
        <v>109</v>
      </c>
      <c r="B45" s="33" t="n">
        <v>0</v>
      </c>
    </row>
    <row r="46" customFormat="false" ht="15" hidden="false" customHeight="true" outlineLevel="0" collapsed="false">
      <c r="A46" s="15" t="s">
        <v>110</v>
      </c>
      <c r="B46" s="22" t="n">
        <f aca="false">B36+B44</f>
        <v>0</v>
      </c>
    </row>
    <row r="47" customFormat="false" ht="15" hidden="false" customHeight="true" outlineLevel="0" collapsed="false">
      <c r="A47" s="15" t="s">
        <v>111</v>
      </c>
      <c r="B47" s="22" t="n">
        <f aca="false">E28-B46+B43</f>
        <v>0</v>
      </c>
    </row>
    <row r="48" customFormat="false" ht="15" hidden="false" customHeight="true" outlineLevel="0" collapsed="false">
      <c r="A48" s="15" t="s">
        <v>112</v>
      </c>
      <c r="B48" s="22" t="n">
        <f aca="false">IF(B36&gt;0,IF(B41&gt;0,B36*B38,PMT(B38/12,B40*12,-B36)*12),0)</f>
        <v>0</v>
      </c>
    </row>
    <row r="49" customFormat="false" ht="15" hidden="false" customHeight="true" outlineLevel="0" collapsed="false">
      <c r="A49" s="15" t="s">
        <v>113</v>
      </c>
      <c r="B49" s="32" t="n">
        <f aca="false">IF(B48&gt;0,Historicals!D32/B48,0)</f>
        <v>0</v>
      </c>
    </row>
    <row r="51" customFormat="false" ht="15" hidden="false" customHeight="true" outlineLevel="0" collapsed="false">
      <c r="A51" s="40" t="s">
        <v>114</v>
      </c>
      <c r="B51" s="41"/>
      <c r="C51" s="41"/>
      <c r="D51" s="41"/>
      <c r="E51" s="41"/>
      <c r="F51" s="42"/>
    </row>
    <row r="52" customFormat="false" ht="15" hidden="false" customHeight="true" outlineLevel="0" collapsed="false">
      <c r="A52" s="42"/>
      <c r="B52" s="42"/>
      <c r="C52" s="42"/>
      <c r="D52" s="42"/>
      <c r="E52" s="42"/>
    </row>
    <row r="53" customFormat="false" ht="15" hidden="false" customHeight="true" outlineLevel="0" collapsed="false">
      <c r="A53" s="43" t="s">
        <v>115</v>
      </c>
      <c r="B53" s="44" t="s">
        <v>116</v>
      </c>
      <c r="C53" s="45"/>
      <c r="D53" s="43" t="s">
        <v>117</v>
      </c>
      <c r="E53" s="44" t="s">
        <v>116</v>
      </c>
    </row>
    <row r="54" customFormat="false" ht="15" hidden="false" customHeight="true" outlineLevel="0" collapsed="false">
      <c r="A54" s="46" t="s">
        <v>84</v>
      </c>
      <c r="B54" s="47" t="n">
        <f aca="false">B36</f>
        <v>0</v>
      </c>
      <c r="C54" s="41"/>
      <c r="D54" s="48" t="s">
        <v>54</v>
      </c>
      <c r="E54" s="47" t="n">
        <f aca="false">E23</f>
        <v>0</v>
      </c>
    </row>
    <row r="55" customFormat="false" ht="15" hidden="false" customHeight="true" outlineLevel="0" collapsed="false">
      <c r="A55" s="46" t="s">
        <v>118</v>
      </c>
      <c r="B55" s="47" t="n">
        <f aca="false">B44</f>
        <v>0</v>
      </c>
      <c r="C55" s="41"/>
      <c r="D55" s="48" t="s">
        <v>119</v>
      </c>
      <c r="E55" s="47" t="n">
        <f aca="false">E23*E27</f>
        <v>0</v>
      </c>
    </row>
    <row r="56" customFormat="false" ht="15" hidden="false" customHeight="true" outlineLevel="0" collapsed="false">
      <c r="A56" s="46" t="s">
        <v>120</v>
      </c>
      <c r="B56" s="47" t="n">
        <f aca="false">B47</f>
        <v>0</v>
      </c>
      <c r="C56" s="41"/>
      <c r="D56" s="48" t="s">
        <v>121</v>
      </c>
      <c r="E56" s="47" t="n">
        <f aca="false">B43</f>
        <v>0</v>
      </c>
    </row>
    <row r="57" customFormat="false" ht="15" hidden="false" customHeight="true" outlineLevel="0" collapsed="false">
      <c r="A57" s="49" t="s">
        <v>122</v>
      </c>
      <c r="B57" s="50" t="n">
        <f aca="false">SUM(B54:B56)</f>
        <v>0</v>
      </c>
      <c r="C57" s="41"/>
      <c r="D57" s="49" t="s">
        <v>123</v>
      </c>
      <c r="E57" s="50" t="n">
        <f aca="false">SUM(E54:E56)</f>
        <v>0</v>
      </c>
    </row>
    <row r="58" customFormat="false" ht="15" hidden="false" customHeight="true" outlineLevel="0" collapsed="false">
      <c r="A58" s="41"/>
      <c r="B58" s="41"/>
      <c r="C58" s="41"/>
      <c r="D58" s="51"/>
      <c r="E58" s="52"/>
    </row>
    <row r="59" customFormat="false" ht="15" hidden="false" customHeight="true" outlineLevel="0" collapsed="false">
      <c r="A59" s="41"/>
      <c r="B59" s="41"/>
      <c r="C59" s="41"/>
      <c r="D59" s="41"/>
      <c r="E59" s="41"/>
    </row>
    <row r="60" customFormat="false" ht="15" hidden="false" customHeight="true" outlineLevel="0" collapsed="false">
      <c r="A60" s="53" t="s">
        <v>124</v>
      </c>
      <c r="B60" s="54" t="n">
        <f aca="false">B57-E57</f>
        <v>0</v>
      </c>
      <c r="C60" s="41"/>
      <c r="D60" s="41"/>
      <c r="E60" s="41"/>
    </row>
    <row r="61" customFormat="false" ht="15" hidden="false" customHeight="true" outlineLevel="0" collapsed="false">
      <c r="A61" s="41"/>
      <c r="B61" s="41"/>
      <c r="C61" s="41"/>
      <c r="D61" s="41"/>
      <c r="E61" s="41"/>
    </row>
    <row r="62" customFormat="false" ht="15" hidden="false" customHeight="true" outlineLevel="0" collapsed="false">
      <c r="A62" s="43" t="s">
        <v>125</v>
      </c>
      <c r="B62" s="44" t="s">
        <v>126</v>
      </c>
      <c r="C62" s="41"/>
      <c r="D62" s="41"/>
      <c r="E62" s="41"/>
    </row>
    <row r="63" customFormat="false" ht="15" hidden="false" customHeight="true" outlineLevel="0" collapsed="false">
      <c r="A63" s="46" t="s">
        <v>127</v>
      </c>
      <c r="B63" s="55" t="n">
        <f aca="false">IF(B57&gt;0,(B54+B55)/B57,0)</f>
        <v>0</v>
      </c>
      <c r="C63" s="41"/>
      <c r="D63" s="41"/>
      <c r="E63" s="41"/>
    </row>
    <row r="64" customFormat="false" ht="15" hidden="false" customHeight="true" outlineLevel="0" collapsed="false">
      <c r="A64" s="46" t="s">
        <v>128</v>
      </c>
      <c r="B64" s="55" t="n">
        <f aca="false">IF(B57&gt;0,B56/B57,0)</f>
        <v>0</v>
      </c>
      <c r="C64" s="41"/>
      <c r="D64" s="41"/>
      <c r="E64" s="41"/>
    </row>
  </sheetData>
  <mergeCells count="13">
    <mergeCell ref="A1:K1"/>
    <mergeCell ref="A2:K2"/>
    <mergeCell ref="A3:K3"/>
    <mergeCell ref="A7:C7"/>
    <mergeCell ref="D7:H7"/>
    <mergeCell ref="B9:H9"/>
    <mergeCell ref="B10:H10"/>
    <mergeCell ref="B11:H11"/>
    <mergeCell ref="B12:H12"/>
    <mergeCell ref="C15:K15"/>
    <mergeCell ref="C16:K16"/>
    <mergeCell ref="C17:K17"/>
    <mergeCell ref="C18:K18"/>
  </mergeCells>
  <conditionalFormatting sqref="B9:H9">
    <cfRule type="expression" priority="2" aboveAverage="0" equalAverage="0" bottom="0" percent="0" rank="0" text="" dxfId="0">
      <formula>LEFT(B9,4)="PASS"</formula>
    </cfRule>
    <cfRule type="expression" priority="3" aboveAverage="0" equalAverage="0" bottom="0" percent="0" rank="0" text="" dxfId="1">
      <formula>LEFT(B9,7)="CAUTION"</formula>
    </cfRule>
    <cfRule type="expression" priority="4" aboveAverage="0" equalAverage="0" bottom="0" percent="0" rank="0" text="" dxfId="2">
      <formula>LEFT(B9,4)="FAIL"</formula>
    </cfRule>
  </conditionalFormatting>
  <conditionalFormatting sqref="B10:H10">
    <cfRule type="expression" priority="5" aboveAverage="0" equalAverage="0" bottom="0" percent="0" rank="0" text="" dxfId="0">
      <formula>LEFT(B10,4)="PASS"</formula>
    </cfRule>
    <cfRule type="expression" priority="6" aboveAverage="0" equalAverage="0" bottom="0" percent="0" rank="0" text="" dxfId="1">
      <formula>LEFT(B10,7)="CAUTION"</formula>
    </cfRule>
    <cfRule type="expression" priority="7" aboveAverage="0" equalAverage="0" bottom="0" percent="0" rank="0" text="" dxfId="2">
      <formula>LEFT(B10,4)="FAIL"</formula>
    </cfRule>
  </conditionalFormatting>
  <conditionalFormatting sqref="B11:H11">
    <cfRule type="expression" priority="8" aboveAverage="0" equalAverage="0" bottom="0" percent="0" rank="0" text="" dxfId="0">
      <formula>LEFT(B11,4)="PASS"</formula>
    </cfRule>
    <cfRule type="expression" priority="9" aboveAverage="0" equalAverage="0" bottom="0" percent="0" rank="0" text="" dxfId="1">
      <formula>LEFT(B11,7)="CAUTION"</formula>
    </cfRule>
    <cfRule type="expression" priority="10" aboveAverage="0" equalAverage="0" bottom="0" percent="0" rank="0" text="" dxfId="2">
      <formula>LEFT(B11,4)="FAIL"</formula>
    </cfRule>
  </conditionalFormatting>
  <conditionalFormatting sqref="B12:H12">
    <cfRule type="expression" priority="11" aboveAverage="0" equalAverage="0" bottom="0" percent="0" rank="0" text="" dxfId="0">
      <formula>LEFT(B12,4)="PASS"</formula>
    </cfRule>
    <cfRule type="expression" priority="12" aboveAverage="0" equalAverage="0" bottom="0" percent="0" rank="0" text="" dxfId="1">
      <formula>LEFT(B12,7)="CAUTION"</formula>
    </cfRule>
    <cfRule type="expression" priority="13" aboveAverage="0" equalAverage="0" bottom="0" percent="0" rank="0" text="" dxfId="2">
      <formula>LEFT(B12,4)="FAIL"</formula>
    </cfRule>
  </conditionalFormatting>
  <conditionalFormatting sqref="D7:H7">
    <cfRule type="expression" priority="14" aboveAverage="0" equalAverage="0" bottom="0" percent="0" rank="0" text="" dxfId="3">
      <formula>LEFT(D7,6)="STRONG"</formula>
    </cfRule>
    <cfRule type="expression" priority="15" aboveAverage="0" equalAverage="0" bottom="0" percent="0" rank="0" text="" dxfId="4">
      <formula>LEFT(D7,8)="MARGINAL"</formula>
    </cfRule>
    <cfRule type="expression" priority="16" aboveAverage="0" equalAverage="0" bottom="0" percent="0" rank="0" text="" dxfId="5">
      <formula>LEFT(D7,4)="WEAK"</formula>
    </cfRule>
  </conditionalFormatting>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4472C4"/>
    <pageSetUpPr fitToPage="false"/>
  </sheetPr>
  <dimension ref="A1:I10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1" width="10"/>
    <col collapsed="false" customWidth="true" hidden="false" outlineLevel="0" max="2" min="2" style="1" width="6"/>
    <col collapsed="false" customWidth="true" hidden="false" outlineLevel="0" max="3" min="3" style="1" width="12"/>
    <col collapsed="false" customWidth="true" hidden="false" outlineLevel="0" max="4" min="4" style="1" width="10"/>
    <col collapsed="false" customWidth="true" hidden="false" outlineLevel="0" max="7" min="5" style="1" width="14"/>
    <col collapsed="false" customWidth="true" hidden="false" outlineLevel="0" max="9" min="8" style="1" width="12"/>
  </cols>
  <sheetData>
    <row r="1" customFormat="false" ht="17.25" hidden="false" customHeight="true" outlineLevel="0" collapsed="false">
      <c r="A1" s="56" t="s">
        <v>0</v>
      </c>
      <c r="B1" s="56"/>
      <c r="C1" s="56"/>
      <c r="D1" s="56"/>
      <c r="E1" s="56"/>
      <c r="F1" s="56"/>
      <c r="G1" s="56"/>
      <c r="H1" s="56"/>
      <c r="I1" s="56"/>
    </row>
    <row r="3" customFormat="false" ht="15" hidden="false" customHeight="true" outlineLevel="0" collapsed="false">
      <c r="A3" s="57" t="s">
        <v>129</v>
      </c>
      <c r="B3" s="58" t="n">
        <f aca="false">COUNTA(A5:A104)</f>
        <v>0</v>
      </c>
      <c r="C3" s="59"/>
      <c r="D3" s="60" t="n">
        <f aca="false">SUM(D5:D104)</f>
        <v>0</v>
      </c>
      <c r="E3" s="61" t="n">
        <f aca="false">IF(B3&gt;0,SUM(E5:E104)/COUNTIF(E5:E104,"&gt;0"),0)</f>
        <v>0</v>
      </c>
      <c r="F3" s="61" t="n">
        <f aca="false">IF(B3&gt;0,SUM(F5:F104)/COUNTIF(F5:F104,"&gt;0"),0)</f>
        <v>0</v>
      </c>
      <c r="G3" s="61" t="n">
        <f aca="false">SUM(G5:G104)</f>
        <v>0</v>
      </c>
      <c r="H3" s="60" t="n">
        <f aca="false">SUM(D5:D104)</f>
        <v>0</v>
      </c>
      <c r="I3" s="62" t="n">
        <f aca="false">IF(B3&gt;0,COUNTIF(I5:I104,"Occupied")/B3,0)</f>
        <v>0</v>
      </c>
    </row>
    <row r="4" customFormat="false" ht="15" hidden="false" customHeight="true" outlineLevel="0" collapsed="false">
      <c r="A4" s="63" t="s">
        <v>130</v>
      </c>
      <c r="B4" s="63" t="s">
        <v>131</v>
      </c>
      <c r="C4" s="63" t="s">
        <v>132</v>
      </c>
      <c r="D4" s="63" t="s">
        <v>133</v>
      </c>
      <c r="E4" s="63" t="s">
        <v>134</v>
      </c>
      <c r="F4" s="63" t="s">
        <v>135</v>
      </c>
      <c r="G4" s="63" t="s">
        <v>136</v>
      </c>
      <c r="H4" s="63" t="s">
        <v>79</v>
      </c>
      <c r="I4" s="63" t="s">
        <v>137</v>
      </c>
    </row>
    <row r="5" customFormat="false" ht="15" hidden="false" customHeight="true" outlineLevel="0" collapsed="false">
      <c r="A5" s="64"/>
      <c r="B5" s="64"/>
      <c r="C5" s="64"/>
      <c r="D5" s="65"/>
      <c r="E5" s="66"/>
      <c r="F5" s="66"/>
      <c r="G5" s="67" t="n">
        <f aca="false">IF(E5&gt;0,E5*12,0)</f>
        <v>0</v>
      </c>
      <c r="H5" s="68" t="n">
        <f aca="false">D5</f>
        <v>0</v>
      </c>
      <c r="I5" s="64"/>
    </row>
    <row r="6" customFormat="false" ht="15" hidden="false" customHeight="true" outlineLevel="0" collapsed="false">
      <c r="A6" s="69"/>
      <c r="B6" s="69"/>
      <c r="C6" s="69"/>
      <c r="D6" s="70"/>
      <c r="E6" s="71"/>
      <c r="F6" s="71"/>
      <c r="G6" s="72" t="n">
        <f aca="false">IF(E6&gt;0,E6*12,0)</f>
        <v>0</v>
      </c>
      <c r="H6" s="73" t="n">
        <f aca="false">D6</f>
        <v>0</v>
      </c>
      <c r="I6" s="69"/>
    </row>
    <row r="7" customFormat="false" ht="15" hidden="false" customHeight="true" outlineLevel="0" collapsed="false">
      <c r="A7" s="64"/>
      <c r="B7" s="64"/>
      <c r="C7" s="64"/>
      <c r="D7" s="65"/>
      <c r="E7" s="66"/>
      <c r="F7" s="66"/>
      <c r="G7" s="67" t="n">
        <f aca="false">IF(E7&gt;0,E7*12,0)</f>
        <v>0</v>
      </c>
      <c r="H7" s="68" t="n">
        <f aca="false">D7</f>
        <v>0</v>
      </c>
      <c r="I7" s="64"/>
    </row>
    <row r="8" customFormat="false" ht="15" hidden="false" customHeight="true" outlineLevel="0" collapsed="false">
      <c r="A8" s="69"/>
      <c r="B8" s="69"/>
      <c r="C8" s="69"/>
      <c r="D8" s="70"/>
      <c r="E8" s="71"/>
      <c r="F8" s="71"/>
      <c r="G8" s="72" t="n">
        <f aca="false">IF(E8&gt;0,E8*12,0)</f>
        <v>0</v>
      </c>
      <c r="H8" s="73" t="n">
        <f aca="false">D8</f>
        <v>0</v>
      </c>
      <c r="I8" s="69"/>
    </row>
    <row r="9" customFormat="false" ht="15" hidden="false" customHeight="true" outlineLevel="0" collapsed="false">
      <c r="A9" s="64"/>
      <c r="B9" s="64"/>
      <c r="C9" s="64"/>
      <c r="D9" s="65"/>
      <c r="E9" s="66"/>
      <c r="F9" s="66"/>
      <c r="G9" s="67" t="n">
        <f aca="false">IF(E9&gt;0,E9*12,0)</f>
        <v>0</v>
      </c>
      <c r="H9" s="68" t="n">
        <f aca="false">D9</f>
        <v>0</v>
      </c>
      <c r="I9" s="64"/>
    </row>
    <row r="10" customFormat="false" ht="15" hidden="false" customHeight="true" outlineLevel="0" collapsed="false">
      <c r="A10" s="69"/>
      <c r="B10" s="69"/>
      <c r="C10" s="69"/>
      <c r="D10" s="70"/>
      <c r="E10" s="71"/>
      <c r="F10" s="71"/>
      <c r="G10" s="72" t="n">
        <f aca="false">IF(E10&gt;0,E10*12,0)</f>
        <v>0</v>
      </c>
      <c r="H10" s="73" t="n">
        <f aca="false">D10</f>
        <v>0</v>
      </c>
      <c r="I10" s="69"/>
    </row>
    <row r="11" customFormat="false" ht="15" hidden="false" customHeight="true" outlineLevel="0" collapsed="false">
      <c r="A11" s="64"/>
      <c r="B11" s="64"/>
      <c r="C11" s="64"/>
      <c r="D11" s="65"/>
      <c r="E11" s="66"/>
      <c r="F11" s="66"/>
      <c r="G11" s="67" t="n">
        <f aca="false">IF(E11&gt;0,E11*12,0)</f>
        <v>0</v>
      </c>
      <c r="H11" s="68" t="n">
        <f aca="false">D11</f>
        <v>0</v>
      </c>
      <c r="I11" s="64"/>
    </row>
    <row r="12" customFormat="false" ht="15" hidden="false" customHeight="true" outlineLevel="0" collapsed="false">
      <c r="A12" s="69"/>
      <c r="B12" s="69"/>
      <c r="C12" s="69"/>
      <c r="D12" s="70"/>
      <c r="E12" s="71"/>
      <c r="F12" s="71"/>
      <c r="G12" s="72" t="n">
        <f aca="false">IF(E12&gt;0,E12*12,0)</f>
        <v>0</v>
      </c>
      <c r="H12" s="73" t="n">
        <f aca="false">D12</f>
        <v>0</v>
      </c>
      <c r="I12" s="69"/>
    </row>
    <row r="13" customFormat="false" ht="15" hidden="false" customHeight="true" outlineLevel="0" collapsed="false">
      <c r="A13" s="64"/>
      <c r="B13" s="64"/>
      <c r="C13" s="64"/>
      <c r="D13" s="65"/>
      <c r="E13" s="66"/>
      <c r="F13" s="66"/>
      <c r="G13" s="67" t="n">
        <f aca="false">IF(E13&gt;0,E13*12,0)</f>
        <v>0</v>
      </c>
      <c r="H13" s="68" t="n">
        <f aca="false">D13</f>
        <v>0</v>
      </c>
      <c r="I13" s="64"/>
    </row>
    <row r="14" customFormat="false" ht="15" hidden="false" customHeight="true" outlineLevel="0" collapsed="false">
      <c r="A14" s="69"/>
      <c r="B14" s="69"/>
      <c r="C14" s="69"/>
      <c r="D14" s="70"/>
      <c r="E14" s="71"/>
      <c r="F14" s="71"/>
      <c r="G14" s="72" t="n">
        <f aca="false">IF(E14&gt;0,E14*12,0)</f>
        <v>0</v>
      </c>
      <c r="H14" s="73" t="n">
        <f aca="false">D14</f>
        <v>0</v>
      </c>
      <c r="I14" s="69"/>
    </row>
    <row r="15" customFormat="false" ht="15" hidden="false" customHeight="true" outlineLevel="0" collapsed="false">
      <c r="A15" s="64"/>
      <c r="B15" s="64"/>
      <c r="C15" s="64"/>
      <c r="D15" s="65"/>
      <c r="E15" s="66"/>
      <c r="F15" s="66"/>
      <c r="G15" s="67" t="n">
        <f aca="false">IF(E15&gt;0,E15*12,0)</f>
        <v>0</v>
      </c>
      <c r="H15" s="68" t="n">
        <f aca="false">D15</f>
        <v>0</v>
      </c>
      <c r="I15" s="64"/>
    </row>
    <row r="16" customFormat="false" ht="15" hidden="false" customHeight="true" outlineLevel="0" collapsed="false">
      <c r="A16" s="69"/>
      <c r="B16" s="69"/>
      <c r="C16" s="69"/>
      <c r="D16" s="70"/>
      <c r="E16" s="71"/>
      <c r="F16" s="71"/>
      <c r="G16" s="72" t="n">
        <f aca="false">IF(E16&gt;0,E16*12,0)</f>
        <v>0</v>
      </c>
      <c r="H16" s="73" t="n">
        <f aca="false">D16</f>
        <v>0</v>
      </c>
      <c r="I16" s="69"/>
    </row>
    <row r="17" customFormat="false" ht="15" hidden="false" customHeight="true" outlineLevel="0" collapsed="false">
      <c r="A17" s="64"/>
      <c r="B17" s="64"/>
      <c r="C17" s="64"/>
      <c r="D17" s="65"/>
      <c r="E17" s="66"/>
      <c r="F17" s="66"/>
      <c r="G17" s="67" t="n">
        <f aca="false">IF(E17&gt;0,E17*12,0)</f>
        <v>0</v>
      </c>
      <c r="H17" s="68" t="n">
        <f aca="false">D17</f>
        <v>0</v>
      </c>
      <c r="I17" s="64"/>
    </row>
    <row r="18" customFormat="false" ht="15" hidden="false" customHeight="true" outlineLevel="0" collapsed="false">
      <c r="A18" s="69"/>
      <c r="B18" s="69"/>
      <c r="C18" s="69"/>
      <c r="D18" s="70"/>
      <c r="E18" s="71"/>
      <c r="F18" s="71"/>
      <c r="G18" s="72" t="n">
        <f aca="false">IF(E18&gt;0,E18*12,0)</f>
        <v>0</v>
      </c>
      <c r="H18" s="73" t="n">
        <f aca="false">D18</f>
        <v>0</v>
      </c>
      <c r="I18" s="69"/>
    </row>
    <row r="19" customFormat="false" ht="15" hidden="false" customHeight="true" outlineLevel="0" collapsed="false">
      <c r="A19" s="64"/>
      <c r="B19" s="64"/>
      <c r="C19" s="64"/>
      <c r="D19" s="65"/>
      <c r="E19" s="66"/>
      <c r="F19" s="66"/>
      <c r="G19" s="67" t="n">
        <f aca="false">IF(E19&gt;0,E19*12,0)</f>
        <v>0</v>
      </c>
      <c r="H19" s="68" t="n">
        <f aca="false">D19</f>
        <v>0</v>
      </c>
      <c r="I19" s="64"/>
    </row>
    <row r="20" customFormat="false" ht="15" hidden="false" customHeight="true" outlineLevel="0" collapsed="false">
      <c r="A20" s="69"/>
      <c r="B20" s="69"/>
      <c r="C20" s="69"/>
      <c r="D20" s="70"/>
      <c r="E20" s="71"/>
      <c r="F20" s="71"/>
      <c r="G20" s="72" t="n">
        <f aca="false">IF(E20&gt;0,E20*12,0)</f>
        <v>0</v>
      </c>
      <c r="H20" s="73" t="n">
        <f aca="false">D20</f>
        <v>0</v>
      </c>
      <c r="I20" s="69"/>
    </row>
    <row r="21" customFormat="false" ht="15" hidden="false" customHeight="true" outlineLevel="0" collapsed="false">
      <c r="A21" s="64"/>
      <c r="B21" s="64"/>
      <c r="C21" s="64"/>
      <c r="D21" s="65"/>
      <c r="E21" s="66"/>
      <c r="F21" s="66"/>
      <c r="G21" s="67" t="n">
        <f aca="false">IF(E21&gt;0,E21*12,0)</f>
        <v>0</v>
      </c>
      <c r="H21" s="68" t="n">
        <f aca="false">D21</f>
        <v>0</v>
      </c>
      <c r="I21" s="64"/>
    </row>
    <row r="22" customFormat="false" ht="15" hidden="false" customHeight="true" outlineLevel="0" collapsed="false">
      <c r="A22" s="69"/>
      <c r="B22" s="69"/>
      <c r="C22" s="69"/>
      <c r="D22" s="70"/>
      <c r="E22" s="71"/>
      <c r="F22" s="71"/>
      <c r="G22" s="72" t="n">
        <f aca="false">IF(E22&gt;0,E22*12,0)</f>
        <v>0</v>
      </c>
      <c r="H22" s="73" t="n">
        <f aca="false">D22</f>
        <v>0</v>
      </c>
      <c r="I22" s="69"/>
    </row>
    <row r="23" customFormat="false" ht="15" hidden="false" customHeight="true" outlineLevel="0" collapsed="false">
      <c r="A23" s="64"/>
      <c r="B23" s="64"/>
      <c r="C23" s="64"/>
      <c r="D23" s="65"/>
      <c r="E23" s="66"/>
      <c r="F23" s="66"/>
      <c r="G23" s="67" t="n">
        <f aca="false">IF(E23&gt;0,E23*12,0)</f>
        <v>0</v>
      </c>
      <c r="H23" s="68" t="n">
        <f aca="false">D23</f>
        <v>0</v>
      </c>
      <c r="I23" s="64"/>
    </row>
    <row r="24" customFormat="false" ht="15" hidden="false" customHeight="true" outlineLevel="0" collapsed="false">
      <c r="A24" s="69"/>
      <c r="B24" s="69"/>
      <c r="C24" s="69"/>
      <c r="D24" s="70"/>
      <c r="E24" s="71"/>
      <c r="F24" s="71"/>
      <c r="G24" s="72" t="n">
        <f aca="false">IF(E24&gt;0,E24*12,0)</f>
        <v>0</v>
      </c>
      <c r="H24" s="73" t="n">
        <f aca="false">D24</f>
        <v>0</v>
      </c>
      <c r="I24" s="69"/>
    </row>
    <row r="25" customFormat="false" ht="15" hidden="false" customHeight="true" outlineLevel="0" collapsed="false">
      <c r="A25" s="64"/>
      <c r="B25" s="64"/>
      <c r="C25" s="64"/>
      <c r="D25" s="65"/>
      <c r="E25" s="66"/>
      <c r="F25" s="66"/>
      <c r="G25" s="67" t="n">
        <f aca="false">IF(E25&gt;0,E25*12,0)</f>
        <v>0</v>
      </c>
      <c r="H25" s="68" t="n">
        <f aca="false">D25</f>
        <v>0</v>
      </c>
      <c r="I25" s="64"/>
    </row>
    <row r="26" customFormat="false" ht="15" hidden="false" customHeight="true" outlineLevel="0" collapsed="false">
      <c r="A26" s="69"/>
      <c r="B26" s="69"/>
      <c r="C26" s="69"/>
      <c r="D26" s="70"/>
      <c r="E26" s="71"/>
      <c r="F26" s="71"/>
      <c r="G26" s="72" t="n">
        <f aca="false">IF(E26&gt;0,E26*12,0)</f>
        <v>0</v>
      </c>
      <c r="H26" s="73" t="n">
        <f aca="false">D26</f>
        <v>0</v>
      </c>
      <c r="I26" s="69"/>
    </row>
    <row r="27" customFormat="false" ht="15" hidden="false" customHeight="true" outlineLevel="0" collapsed="false">
      <c r="A27" s="64"/>
      <c r="B27" s="64"/>
      <c r="C27" s="64"/>
      <c r="D27" s="65"/>
      <c r="E27" s="66"/>
      <c r="F27" s="66"/>
      <c r="G27" s="67" t="n">
        <f aca="false">IF(E27&gt;0,E27*12,0)</f>
        <v>0</v>
      </c>
      <c r="H27" s="68" t="n">
        <f aca="false">D27</f>
        <v>0</v>
      </c>
      <c r="I27" s="64"/>
    </row>
    <row r="28" customFormat="false" ht="15" hidden="false" customHeight="true" outlineLevel="0" collapsed="false">
      <c r="A28" s="69"/>
      <c r="B28" s="69"/>
      <c r="C28" s="69"/>
      <c r="D28" s="70"/>
      <c r="E28" s="71"/>
      <c r="F28" s="71"/>
      <c r="G28" s="72" t="n">
        <f aca="false">IF(E28&gt;0,E28*12,0)</f>
        <v>0</v>
      </c>
      <c r="H28" s="73" t="n">
        <f aca="false">D28</f>
        <v>0</v>
      </c>
      <c r="I28" s="69"/>
    </row>
    <row r="29" customFormat="false" ht="15" hidden="false" customHeight="true" outlineLevel="0" collapsed="false">
      <c r="A29" s="64"/>
      <c r="B29" s="64"/>
      <c r="C29" s="64"/>
      <c r="D29" s="65"/>
      <c r="E29" s="66"/>
      <c r="F29" s="66"/>
      <c r="G29" s="67" t="n">
        <f aca="false">IF(E29&gt;0,E29*12,0)</f>
        <v>0</v>
      </c>
      <c r="H29" s="68" t="n">
        <f aca="false">D29</f>
        <v>0</v>
      </c>
      <c r="I29" s="64"/>
    </row>
    <row r="30" customFormat="false" ht="15" hidden="false" customHeight="true" outlineLevel="0" collapsed="false">
      <c r="A30" s="69"/>
      <c r="B30" s="69"/>
      <c r="C30" s="69"/>
      <c r="D30" s="70"/>
      <c r="E30" s="71"/>
      <c r="F30" s="71"/>
      <c r="G30" s="72" t="n">
        <f aca="false">IF(E30&gt;0,E30*12,0)</f>
        <v>0</v>
      </c>
      <c r="H30" s="73" t="n">
        <f aca="false">D30</f>
        <v>0</v>
      </c>
      <c r="I30" s="69"/>
    </row>
    <row r="31" customFormat="false" ht="15" hidden="false" customHeight="true" outlineLevel="0" collapsed="false">
      <c r="A31" s="64"/>
      <c r="B31" s="64"/>
      <c r="C31" s="64"/>
      <c r="D31" s="65"/>
      <c r="E31" s="66"/>
      <c r="F31" s="66"/>
      <c r="G31" s="67" t="n">
        <f aca="false">IF(E31&gt;0,E31*12,0)</f>
        <v>0</v>
      </c>
      <c r="H31" s="68" t="n">
        <f aca="false">D31</f>
        <v>0</v>
      </c>
      <c r="I31" s="64"/>
    </row>
    <row r="32" customFormat="false" ht="15" hidden="false" customHeight="true" outlineLevel="0" collapsed="false">
      <c r="A32" s="69"/>
      <c r="B32" s="69"/>
      <c r="C32" s="69"/>
      <c r="D32" s="70"/>
      <c r="E32" s="71"/>
      <c r="F32" s="71"/>
      <c r="G32" s="72" t="n">
        <f aca="false">IF(E32&gt;0,E32*12,0)</f>
        <v>0</v>
      </c>
      <c r="H32" s="73" t="n">
        <f aca="false">D32</f>
        <v>0</v>
      </c>
      <c r="I32" s="69"/>
    </row>
    <row r="33" customFormat="false" ht="15" hidden="false" customHeight="true" outlineLevel="0" collapsed="false">
      <c r="A33" s="64"/>
      <c r="B33" s="64"/>
      <c r="C33" s="64"/>
      <c r="D33" s="65"/>
      <c r="E33" s="66"/>
      <c r="F33" s="66"/>
      <c r="G33" s="67" t="n">
        <f aca="false">IF(E33&gt;0,E33*12,0)</f>
        <v>0</v>
      </c>
      <c r="H33" s="68" t="n">
        <f aca="false">D33</f>
        <v>0</v>
      </c>
      <c r="I33" s="64"/>
    </row>
    <row r="34" customFormat="false" ht="15" hidden="false" customHeight="true" outlineLevel="0" collapsed="false">
      <c r="A34" s="69"/>
      <c r="B34" s="69"/>
      <c r="C34" s="69"/>
      <c r="D34" s="70"/>
      <c r="E34" s="71"/>
      <c r="F34" s="71"/>
      <c r="G34" s="72" t="n">
        <f aca="false">IF(E34&gt;0,E34*12,0)</f>
        <v>0</v>
      </c>
      <c r="H34" s="73" t="n">
        <f aca="false">D34</f>
        <v>0</v>
      </c>
      <c r="I34" s="69"/>
    </row>
    <row r="35" customFormat="false" ht="15" hidden="false" customHeight="true" outlineLevel="0" collapsed="false">
      <c r="A35" s="64"/>
      <c r="B35" s="64"/>
      <c r="C35" s="64"/>
      <c r="D35" s="65"/>
      <c r="E35" s="66"/>
      <c r="F35" s="66"/>
      <c r="G35" s="67" t="n">
        <f aca="false">IF(E35&gt;0,E35*12,0)</f>
        <v>0</v>
      </c>
      <c r="H35" s="68" t="n">
        <f aca="false">D35</f>
        <v>0</v>
      </c>
      <c r="I35" s="64"/>
    </row>
    <row r="36" customFormat="false" ht="15" hidden="false" customHeight="true" outlineLevel="0" collapsed="false">
      <c r="A36" s="69"/>
      <c r="B36" s="69"/>
      <c r="C36" s="69"/>
      <c r="D36" s="70"/>
      <c r="E36" s="71"/>
      <c r="F36" s="71"/>
      <c r="G36" s="72" t="n">
        <f aca="false">IF(E36&gt;0,E36*12,0)</f>
        <v>0</v>
      </c>
      <c r="H36" s="73" t="n">
        <f aca="false">D36</f>
        <v>0</v>
      </c>
      <c r="I36" s="69"/>
    </row>
    <row r="37" customFormat="false" ht="15" hidden="false" customHeight="true" outlineLevel="0" collapsed="false">
      <c r="A37" s="64"/>
      <c r="B37" s="64"/>
      <c r="C37" s="64"/>
      <c r="D37" s="65"/>
      <c r="E37" s="66"/>
      <c r="F37" s="66"/>
      <c r="G37" s="67" t="n">
        <f aca="false">IF(E37&gt;0,E37*12,0)</f>
        <v>0</v>
      </c>
      <c r="H37" s="68" t="n">
        <f aca="false">D37</f>
        <v>0</v>
      </c>
      <c r="I37" s="64"/>
    </row>
    <row r="38" customFormat="false" ht="15" hidden="false" customHeight="true" outlineLevel="0" collapsed="false">
      <c r="A38" s="69"/>
      <c r="B38" s="69"/>
      <c r="C38" s="69"/>
      <c r="D38" s="70"/>
      <c r="E38" s="71"/>
      <c r="F38" s="71"/>
      <c r="G38" s="72" t="n">
        <f aca="false">IF(E38&gt;0,E38*12,0)</f>
        <v>0</v>
      </c>
      <c r="H38" s="73" t="n">
        <f aca="false">D38</f>
        <v>0</v>
      </c>
      <c r="I38" s="69"/>
    </row>
    <row r="39" customFormat="false" ht="15" hidden="false" customHeight="true" outlineLevel="0" collapsed="false">
      <c r="A39" s="64"/>
      <c r="B39" s="64"/>
      <c r="C39" s="64"/>
      <c r="D39" s="65"/>
      <c r="E39" s="66"/>
      <c r="F39" s="66"/>
      <c r="G39" s="67" t="n">
        <f aca="false">IF(E39&gt;0,E39*12,0)</f>
        <v>0</v>
      </c>
      <c r="H39" s="68" t="n">
        <f aca="false">D39</f>
        <v>0</v>
      </c>
      <c r="I39" s="64"/>
    </row>
    <row r="40" customFormat="false" ht="15" hidden="false" customHeight="true" outlineLevel="0" collapsed="false">
      <c r="A40" s="69"/>
      <c r="B40" s="69"/>
      <c r="C40" s="69"/>
      <c r="D40" s="70"/>
      <c r="E40" s="71"/>
      <c r="F40" s="71"/>
      <c r="G40" s="72" t="n">
        <f aca="false">IF(E40&gt;0,E40*12,0)</f>
        <v>0</v>
      </c>
      <c r="H40" s="73" t="n">
        <f aca="false">D40</f>
        <v>0</v>
      </c>
      <c r="I40" s="69"/>
    </row>
    <row r="41" customFormat="false" ht="15" hidden="false" customHeight="true" outlineLevel="0" collapsed="false">
      <c r="A41" s="64"/>
      <c r="B41" s="64"/>
      <c r="C41" s="64"/>
      <c r="D41" s="65"/>
      <c r="E41" s="66"/>
      <c r="F41" s="66"/>
      <c r="G41" s="67" t="n">
        <f aca="false">IF(E41&gt;0,E41*12,0)</f>
        <v>0</v>
      </c>
      <c r="H41" s="68" t="n">
        <f aca="false">D41</f>
        <v>0</v>
      </c>
      <c r="I41" s="64"/>
    </row>
    <row r="42" customFormat="false" ht="15" hidden="false" customHeight="true" outlineLevel="0" collapsed="false">
      <c r="A42" s="69"/>
      <c r="B42" s="69"/>
      <c r="C42" s="69"/>
      <c r="D42" s="70"/>
      <c r="E42" s="71"/>
      <c r="F42" s="71"/>
      <c r="G42" s="72" t="n">
        <f aca="false">IF(E42&gt;0,E42*12,0)</f>
        <v>0</v>
      </c>
      <c r="H42" s="73" t="n">
        <f aca="false">D42</f>
        <v>0</v>
      </c>
      <c r="I42" s="69"/>
    </row>
    <row r="43" customFormat="false" ht="15" hidden="false" customHeight="true" outlineLevel="0" collapsed="false">
      <c r="A43" s="64"/>
      <c r="B43" s="64"/>
      <c r="C43" s="64"/>
      <c r="D43" s="65"/>
      <c r="E43" s="66"/>
      <c r="F43" s="66"/>
      <c r="G43" s="67" t="n">
        <f aca="false">IF(E43&gt;0,E43*12,0)</f>
        <v>0</v>
      </c>
      <c r="H43" s="68" t="n">
        <f aca="false">D43</f>
        <v>0</v>
      </c>
      <c r="I43" s="64"/>
    </row>
    <row r="44" customFormat="false" ht="15" hidden="false" customHeight="true" outlineLevel="0" collapsed="false">
      <c r="A44" s="69"/>
      <c r="B44" s="69"/>
      <c r="C44" s="69"/>
      <c r="D44" s="70"/>
      <c r="E44" s="71"/>
      <c r="F44" s="71"/>
      <c r="G44" s="72" t="n">
        <f aca="false">IF(E44&gt;0,E44*12,0)</f>
        <v>0</v>
      </c>
      <c r="H44" s="73" t="n">
        <f aca="false">D44</f>
        <v>0</v>
      </c>
      <c r="I44" s="69"/>
    </row>
    <row r="45" customFormat="false" ht="15" hidden="false" customHeight="true" outlineLevel="0" collapsed="false">
      <c r="A45" s="64"/>
      <c r="B45" s="64"/>
      <c r="C45" s="64"/>
      <c r="D45" s="65"/>
      <c r="E45" s="66"/>
      <c r="F45" s="66"/>
      <c r="G45" s="67" t="n">
        <f aca="false">IF(E45&gt;0,E45*12,0)</f>
        <v>0</v>
      </c>
      <c r="H45" s="68" t="n">
        <f aca="false">D45</f>
        <v>0</v>
      </c>
      <c r="I45" s="64"/>
    </row>
    <row r="46" customFormat="false" ht="15" hidden="false" customHeight="true" outlineLevel="0" collapsed="false">
      <c r="A46" s="69"/>
      <c r="B46" s="69"/>
      <c r="C46" s="69"/>
      <c r="D46" s="70"/>
      <c r="E46" s="71"/>
      <c r="F46" s="71"/>
      <c r="G46" s="72" t="n">
        <f aca="false">IF(E46&gt;0,E46*12,0)</f>
        <v>0</v>
      </c>
      <c r="H46" s="73" t="n">
        <f aca="false">D46</f>
        <v>0</v>
      </c>
      <c r="I46" s="69"/>
    </row>
    <row r="47" customFormat="false" ht="15" hidden="false" customHeight="true" outlineLevel="0" collapsed="false">
      <c r="A47" s="64"/>
      <c r="B47" s="64"/>
      <c r="C47" s="64"/>
      <c r="D47" s="65"/>
      <c r="E47" s="66"/>
      <c r="F47" s="66"/>
      <c r="G47" s="67" t="n">
        <f aca="false">IF(E47&gt;0,E47*12,0)</f>
        <v>0</v>
      </c>
      <c r="H47" s="68" t="n">
        <f aca="false">D47</f>
        <v>0</v>
      </c>
      <c r="I47" s="64"/>
    </row>
    <row r="48" customFormat="false" ht="15" hidden="false" customHeight="true" outlineLevel="0" collapsed="false">
      <c r="A48" s="69"/>
      <c r="B48" s="69"/>
      <c r="C48" s="69"/>
      <c r="D48" s="70"/>
      <c r="E48" s="71"/>
      <c r="F48" s="71"/>
      <c r="G48" s="72" t="n">
        <f aca="false">IF(E48&gt;0,E48*12,0)</f>
        <v>0</v>
      </c>
      <c r="H48" s="73" t="n">
        <f aca="false">D48</f>
        <v>0</v>
      </c>
      <c r="I48" s="69"/>
    </row>
    <row r="49" customFormat="false" ht="15" hidden="false" customHeight="true" outlineLevel="0" collapsed="false">
      <c r="A49" s="64"/>
      <c r="B49" s="64"/>
      <c r="C49" s="64"/>
      <c r="D49" s="65"/>
      <c r="E49" s="66"/>
      <c r="F49" s="66"/>
      <c r="G49" s="67" t="n">
        <f aca="false">IF(E49&gt;0,E49*12,0)</f>
        <v>0</v>
      </c>
      <c r="H49" s="68" t="n">
        <f aca="false">D49</f>
        <v>0</v>
      </c>
      <c r="I49" s="64"/>
    </row>
    <row r="50" customFormat="false" ht="15" hidden="false" customHeight="true" outlineLevel="0" collapsed="false">
      <c r="A50" s="69"/>
      <c r="B50" s="69"/>
      <c r="C50" s="69"/>
      <c r="D50" s="70"/>
      <c r="E50" s="71"/>
      <c r="F50" s="71"/>
      <c r="G50" s="72" t="n">
        <f aca="false">IF(E50&gt;0,E50*12,0)</f>
        <v>0</v>
      </c>
      <c r="H50" s="73" t="n">
        <f aca="false">D50</f>
        <v>0</v>
      </c>
      <c r="I50" s="69"/>
    </row>
    <row r="51" customFormat="false" ht="15" hidden="false" customHeight="true" outlineLevel="0" collapsed="false">
      <c r="A51" s="64"/>
      <c r="B51" s="64"/>
      <c r="C51" s="64"/>
      <c r="D51" s="65"/>
      <c r="E51" s="66"/>
      <c r="F51" s="66"/>
      <c r="G51" s="67" t="n">
        <f aca="false">IF(E51&gt;0,E51*12,0)</f>
        <v>0</v>
      </c>
      <c r="H51" s="68" t="n">
        <f aca="false">D51</f>
        <v>0</v>
      </c>
      <c r="I51" s="64"/>
    </row>
    <row r="52" customFormat="false" ht="15" hidden="false" customHeight="true" outlineLevel="0" collapsed="false">
      <c r="A52" s="69"/>
      <c r="B52" s="69"/>
      <c r="C52" s="69"/>
      <c r="D52" s="70"/>
      <c r="E52" s="71"/>
      <c r="F52" s="71"/>
      <c r="G52" s="72" t="n">
        <f aca="false">IF(E52&gt;0,E52*12,0)</f>
        <v>0</v>
      </c>
      <c r="H52" s="73" t="n">
        <f aca="false">D52</f>
        <v>0</v>
      </c>
      <c r="I52" s="69"/>
    </row>
    <row r="53" customFormat="false" ht="15" hidden="false" customHeight="true" outlineLevel="0" collapsed="false">
      <c r="A53" s="64"/>
      <c r="B53" s="64"/>
      <c r="C53" s="64"/>
      <c r="D53" s="65"/>
      <c r="E53" s="66"/>
      <c r="F53" s="66"/>
      <c r="G53" s="67" t="n">
        <f aca="false">IF(E53&gt;0,E53*12,0)</f>
        <v>0</v>
      </c>
      <c r="H53" s="68" t="n">
        <f aca="false">D53</f>
        <v>0</v>
      </c>
      <c r="I53" s="64"/>
    </row>
    <row r="54" customFormat="false" ht="15" hidden="false" customHeight="true" outlineLevel="0" collapsed="false">
      <c r="A54" s="69"/>
      <c r="B54" s="69"/>
      <c r="C54" s="69"/>
      <c r="D54" s="70"/>
      <c r="E54" s="71"/>
      <c r="F54" s="71"/>
      <c r="G54" s="72" t="n">
        <f aca="false">IF(E54&gt;0,E54*12,0)</f>
        <v>0</v>
      </c>
      <c r="H54" s="73" t="n">
        <f aca="false">D54</f>
        <v>0</v>
      </c>
      <c r="I54" s="69"/>
    </row>
    <row r="55" customFormat="false" ht="15" hidden="false" customHeight="true" outlineLevel="0" collapsed="false">
      <c r="A55" s="64"/>
      <c r="B55" s="64"/>
      <c r="C55" s="64"/>
      <c r="D55" s="65"/>
      <c r="E55" s="66"/>
      <c r="F55" s="66"/>
      <c r="G55" s="67" t="n">
        <f aca="false">IF(E55&gt;0,E55*12,0)</f>
        <v>0</v>
      </c>
      <c r="H55" s="68" t="n">
        <f aca="false">D55</f>
        <v>0</v>
      </c>
      <c r="I55" s="64"/>
    </row>
    <row r="56" customFormat="false" ht="15" hidden="false" customHeight="true" outlineLevel="0" collapsed="false">
      <c r="A56" s="69"/>
      <c r="B56" s="69"/>
      <c r="C56" s="69"/>
      <c r="D56" s="70"/>
      <c r="E56" s="71"/>
      <c r="F56" s="71"/>
      <c r="G56" s="72" t="n">
        <f aca="false">IF(E56&gt;0,E56*12,0)</f>
        <v>0</v>
      </c>
      <c r="H56" s="73" t="n">
        <f aca="false">D56</f>
        <v>0</v>
      </c>
      <c r="I56" s="69"/>
    </row>
    <row r="57" customFormat="false" ht="15" hidden="false" customHeight="true" outlineLevel="0" collapsed="false">
      <c r="A57" s="64"/>
      <c r="B57" s="64"/>
      <c r="C57" s="64"/>
      <c r="D57" s="65"/>
      <c r="E57" s="66"/>
      <c r="F57" s="66"/>
      <c r="G57" s="67" t="n">
        <f aca="false">IF(E57&gt;0,E57*12,0)</f>
        <v>0</v>
      </c>
      <c r="H57" s="68" t="n">
        <f aca="false">D57</f>
        <v>0</v>
      </c>
      <c r="I57" s="64"/>
    </row>
    <row r="58" customFormat="false" ht="15" hidden="false" customHeight="true" outlineLevel="0" collapsed="false">
      <c r="A58" s="69"/>
      <c r="B58" s="69"/>
      <c r="C58" s="69"/>
      <c r="D58" s="70"/>
      <c r="E58" s="71"/>
      <c r="F58" s="71"/>
      <c r="G58" s="72" t="n">
        <f aca="false">IF(E58&gt;0,E58*12,0)</f>
        <v>0</v>
      </c>
      <c r="H58" s="73" t="n">
        <f aca="false">D58</f>
        <v>0</v>
      </c>
      <c r="I58" s="69"/>
    </row>
    <row r="59" customFormat="false" ht="15" hidden="false" customHeight="true" outlineLevel="0" collapsed="false">
      <c r="A59" s="64"/>
      <c r="B59" s="64"/>
      <c r="C59" s="64"/>
      <c r="D59" s="65"/>
      <c r="E59" s="66"/>
      <c r="F59" s="66"/>
      <c r="G59" s="67" t="n">
        <f aca="false">IF(E59&gt;0,E59*12,0)</f>
        <v>0</v>
      </c>
      <c r="H59" s="68" t="n">
        <f aca="false">D59</f>
        <v>0</v>
      </c>
      <c r="I59" s="64"/>
    </row>
    <row r="60" customFormat="false" ht="15" hidden="false" customHeight="true" outlineLevel="0" collapsed="false">
      <c r="A60" s="69"/>
      <c r="B60" s="69"/>
      <c r="C60" s="69"/>
      <c r="D60" s="70"/>
      <c r="E60" s="71"/>
      <c r="F60" s="71"/>
      <c r="G60" s="72" t="n">
        <f aca="false">IF(E60&gt;0,E60*12,0)</f>
        <v>0</v>
      </c>
      <c r="H60" s="73" t="n">
        <f aca="false">D60</f>
        <v>0</v>
      </c>
      <c r="I60" s="69"/>
    </row>
    <row r="61" customFormat="false" ht="15" hidden="false" customHeight="true" outlineLevel="0" collapsed="false">
      <c r="A61" s="64"/>
      <c r="B61" s="64"/>
      <c r="C61" s="64"/>
      <c r="D61" s="65"/>
      <c r="E61" s="66"/>
      <c r="F61" s="66"/>
      <c r="G61" s="67" t="n">
        <f aca="false">IF(E61&gt;0,E61*12,0)</f>
        <v>0</v>
      </c>
      <c r="H61" s="68" t="n">
        <f aca="false">D61</f>
        <v>0</v>
      </c>
      <c r="I61" s="64"/>
    </row>
    <row r="62" customFormat="false" ht="15" hidden="false" customHeight="true" outlineLevel="0" collapsed="false">
      <c r="A62" s="69"/>
      <c r="B62" s="69"/>
      <c r="C62" s="69"/>
      <c r="D62" s="70"/>
      <c r="E62" s="71"/>
      <c r="F62" s="71"/>
      <c r="G62" s="72" t="n">
        <f aca="false">IF(E62&gt;0,E62*12,0)</f>
        <v>0</v>
      </c>
      <c r="H62" s="73" t="n">
        <f aca="false">D62</f>
        <v>0</v>
      </c>
      <c r="I62" s="69"/>
    </row>
    <row r="63" customFormat="false" ht="15" hidden="false" customHeight="true" outlineLevel="0" collapsed="false">
      <c r="A63" s="64"/>
      <c r="B63" s="64"/>
      <c r="C63" s="64"/>
      <c r="D63" s="65"/>
      <c r="E63" s="66"/>
      <c r="F63" s="66"/>
      <c r="G63" s="67" t="n">
        <f aca="false">IF(E63&gt;0,E63*12,0)</f>
        <v>0</v>
      </c>
      <c r="H63" s="68" t="n">
        <f aca="false">D63</f>
        <v>0</v>
      </c>
      <c r="I63" s="64"/>
    </row>
    <row r="64" customFormat="false" ht="15" hidden="false" customHeight="true" outlineLevel="0" collapsed="false">
      <c r="A64" s="69"/>
      <c r="B64" s="69"/>
      <c r="C64" s="69"/>
      <c r="D64" s="70"/>
      <c r="E64" s="71"/>
      <c r="F64" s="71"/>
      <c r="G64" s="72" t="n">
        <f aca="false">IF(E64&gt;0,E64*12,0)</f>
        <v>0</v>
      </c>
      <c r="H64" s="73" t="n">
        <f aca="false">D64</f>
        <v>0</v>
      </c>
      <c r="I64" s="69"/>
    </row>
    <row r="65" customFormat="false" ht="15" hidden="false" customHeight="true" outlineLevel="0" collapsed="false">
      <c r="A65" s="64"/>
      <c r="B65" s="64"/>
      <c r="C65" s="64"/>
      <c r="D65" s="65"/>
      <c r="E65" s="66"/>
      <c r="F65" s="66"/>
      <c r="G65" s="67" t="n">
        <f aca="false">IF(E65&gt;0,E65*12,0)</f>
        <v>0</v>
      </c>
      <c r="H65" s="68" t="n">
        <f aca="false">D65</f>
        <v>0</v>
      </c>
      <c r="I65" s="64"/>
    </row>
    <row r="66" customFormat="false" ht="15" hidden="false" customHeight="true" outlineLevel="0" collapsed="false">
      <c r="A66" s="69"/>
      <c r="B66" s="69"/>
      <c r="C66" s="69"/>
      <c r="D66" s="70"/>
      <c r="E66" s="71"/>
      <c r="F66" s="71"/>
      <c r="G66" s="72" t="n">
        <f aca="false">IF(E66&gt;0,E66*12,0)</f>
        <v>0</v>
      </c>
      <c r="H66" s="73" t="n">
        <f aca="false">D66</f>
        <v>0</v>
      </c>
      <c r="I66" s="69"/>
    </row>
    <row r="67" customFormat="false" ht="15" hidden="false" customHeight="true" outlineLevel="0" collapsed="false">
      <c r="A67" s="64"/>
      <c r="B67" s="64"/>
      <c r="C67" s="64"/>
      <c r="D67" s="65"/>
      <c r="E67" s="66"/>
      <c r="F67" s="66"/>
      <c r="G67" s="67" t="n">
        <f aca="false">IF(E67&gt;0,E67*12,0)</f>
        <v>0</v>
      </c>
      <c r="H67" s="68" t="n">
        <f aca="false">D67</f>
        <v>0</v>
      </c>
      <c r="I67" s="64"/>
    </row>
    <row r="68" customFormat="false" ht="15" hidden="false" customHeight="true" outlineLevel="0" collapsed="false">
      <c r="A68" s="69"/>
      <c r="B68" s="69"/>
      <c r="C68" s="69"/>
      <c r="D68" s="70"/>
      <c r="E68" s="71"/>
      <c r="F68" s="71"/>
      <c r="G68" s="72" t="n">
        <f aca="false">IF(E68&gt;0,E68*12,0)</f>
        <v>0</v>
      </c>
      <c r="H68" s="73" t="n">
        <f aca="false">D68</f>
        <v>0</v>
      </c>
      <c r="I68" s="69"/>
    </row>
    <row r="69" customFormat="false" ht="15" hidden="false" customHeight="true" outlineLevel="0" collapsed="false">
      <c r="A69" s="64"/>
      <c r="B69" s="64"/>
      <c r="C69" s="64"/>
      <c r="D69" s="65"/>
      <c r="E69" s="66"/>
      <c r="F69" s="66"/>
      <c r="G69" s="67" t="n">
        <f aca="false">IF(E69&gt;0,E69*12,0)</f>
        <v>0</v>
      </c>
      <c r="H69" s="68" t="n">
        <f aca="false">D69</f>
        <v>0</v>
      </c>
      <c r="I69" s="64"/>
    </row>
    <row r="70" customFormat="false" ht="15" hidden="false" customHeight="true" outlineLevel="0" collapsed="false">
      <c r="A70" s="69"/>
      <c r="B70" s="69"/>
      <c r="C70" s="69"/>
      <c r="D70" s="70"/>
      <c r="E70" s="71"/>
      <c r="F70" s="71"/>
      <c r="G70" s="72" t="n">
        <f aca="false">IF(E70&gt;0,E70*12,0)</f>
        <v>0</v>
      </c>
      <c r="H70" s="73" t="n">
        <f aca="false">D70</f>
        <v>0</v>
      </c>
      <c r="I70" s="69"/>
    </row>
    <row r="71" customFormat="false" ht="15" hidden="false" customHeight="true" outlineLevel="0" collapsed="false">
      <c r="A71" s="64"/>
      <c r="B71" s="64"/>
      <c r="C71" s="64"/>
      <c r="D71" s="65"/>
      <c r="E71" s="66"/>
      <c r="F71" s="66"/>
      <c r="G71" s="67" t="n">
        <f aca="false">IF(E71&gt;0,E71*12,0)</f>
        <v>0</v>
      </c>
      <c r="H71" s="68" t="n">
        <f aca="false">D71</f>
        <v>0</v>
      </c>
      <c r="I71" s="64"/>
    </row>
    <row r="72" customFormat="false" ht="15" hidden="false" customHeight="true" outlineLevel="0" collapsed="false">
      <c r="A72" s="69"/>
      <c r="B72" s="69"/>
      <c r="C72" s="69"/>
      <c r="D72" s="70"/>
      <c r="E72" s="71"/>
      <c r="F72" s="71"/>
      <c r="G72" s="72" t="n">
        <f aca="false">IF(E72&gt;0,E72*12,0)</f>
        <v>0</v>
      </c>
      <c r="H72" s="73" t="n">
        <f aca="false">D72</f>
        <v>0</v>
      </c>
      <c r="I72" s="69"/>
    </row>
    <row r="73" customFormat="false" ht="15" hidden="false" customHeight="true" outlineLevel="0" collapsed="false">
      <c r="A73" s="64"/>
      <c r="B73" s="64"/>
      <c r="C73" s="64"/>
      <c r="D73" s="65"/>
      <c r="E73" s="66"/>
      <c r="F73" s="66"/>
      <c r="G73" s="67" t="n">
        <f aca="false">IF(E73&gt;0,E73*12,0)</f>
        <v>0</v>
      </c>
      <c r="H73" s="68" t="n">
        <f aca="false">D73</f>
        <v>0</v>
      </c>
      <c r="I73" s="64"/>
    </row>
    <row r="74" customFormat="false" ht="15" hidden="false" customHeight="true" outlineLevel="0" collapsed="false">
      <c r="A74" s="69"/>
      <c r="B74" s="69"/>
      <c r="C74" s="69"/>
      <c r="D74" s="70"/>
      <c r="E74" s="71"/>
      <c r="F74" s="71"/>
      <c r="G74" s="72" t="n">
        <f aca="false">IF(E74&gt;0,E74*12,0)</f>
        <v>0</v>
      </c>
      <c r="H74" s="73" t="n">
        <f aca="false">D74</f>
        <v>0</v>
      </c>
      <c r="I74" s="69"/>
    </row>
    <row r="75" customFormat="false" ht="15" hidden="false" customHeight="true" outlineLevel="0" collapsed="false">
      <c r="A75" s="64"/>
      <c r="B75" s="64"/>
      <c r="C75" s="64"/>
      <c r="D75" s="65"/>
      <c r="E75" s="66"/>
      <c r="F75" s="66"/>
      <c r="G75" s="67" t="n">
        <f aca="false">IF(E75&gt;0,E75*12,0)</f>
        <v>0</v>
      </c>
      <c r="H75" s="68" t="n">
        <f aca="false">D75</f>
        <v>0</v>
      </c>
      <c r="I75" s="64"/>
    </row>
    <row r="76" customFormat="false" ht="15" hidden="false" customHeight="true" outlineLevel="0" collapsed="false">
      <c r="A76" s="69"/>
      <c r="B76" s="69"/>
      <c r="C76" s="69"/>
      <c r="D76" s="70"/>
      <c r="E76" s="71"/>
      <c r="F76" s="71"/>
      <c r="G76" s="72" t="n">
        <f aca="false">IF(E76&gt;0,E76*12,0)</f>
        <v>0</v>
      </c>
      <c r="H76" s="73" t="n">
        <f aca="false">D76</f>
        <v>0</v>
      </c>
      <c r="I76" s="69"/>
    </row>
    <row r="77" customFormat="false" ht="15" hidden="false" customHeight="true" outlineLevel="0" collapsed="false">
      <c r="A77" s="64"/>
      <c r="B77" s="64"/>
      <c r="C77" s="64"/>
      <c r="D77" s="65"/>
      <c r="E77" s="66"/>
      <c r="F77" s="66"/>
      <c r="G77" s="67" t="n">
        <f aca="false">IF(E77&gt;0,E77*12,0)</f>
        <v>0</v>
      </c>
      <c r="H77" s="68" t="n">
        <f aca="false">D77</f>
        <v>0</v>
      </c>
      <c r="I77" s="64"/>
    </row>
    <row r="78" customFormat="false" ht="15" hidden="false" customHeight="true" outlineLevel="0" collapsed="false">
      <c r="A78" s="69"/>
      <c r="B78" s="69"/>
      <c r="C78" s="69"/>
      <c r="D78" s="70"/>
      <c r="E78" s="71"/>
      <c r="F78" s="71"/>
      <c r="G78" s="72" t="n">
        <f aca="false">IF(E78&gt;0,E78*12,0)</f>
        <v>0</v>
      </c>
      <c r="H78" s="73" t="n">
        <f aca="false">D78</f>
        <v>0</v>
      </c>
      <c r="I78" s="69"/>
    </row>
    <row r="79" customFormat="false" ht="15" hidden="false" customHeight="true" outlineLevel="0" collapsed="false">
      <c r="A79" s="64"/>
      <c r="B79" s="64"/>
      <c r="C79" s="64"/>
      <c r="D79" s="65"/>
      <c r="E79" s="66"/>
      <c r="F79" s="66"/>
      <c r="G79" s="67" t="n">
        <f aca="false">IF(E79&gt;0,E79*12,0)</f>
        <v>0</v>
      </c>
      <c r="H79" s="68" t="n">
        <f aca="false">D79</f>
        <v>0</v>
      </c>
      <c r="I79" s="64"/>
    </row>
    <row r="80" customFormat="false" ht="15" hidden="false" customHeight="true" outlineLevel="0" collapsed="false">
      <c r="A80" s="69"/>
      <c r="B80" s="69"/>
      <c r="C80" s="69"/>
      <c r="D80" s="70"/>
      <c r="E80" s="71"/>
      <c r="F80" s="71"/>
      <c r="G80" s="72" t="n">
        <f aca="false">IF(E80&gt;0,E80*12,0)</f>
        <v>0</v>
      </c>
      <c r="H80" s="73" t="n">
        <f aca="false">D80</f>
        <v>0</v>
      </c>
      <c r="I80" s="69"/>
    </row>
    <row r="81" customFormat="false" ht="15" hidden="false" customHeight="true" outlineLevel="0" collapsed="false">
      <c r="A81" s="64"/>
      <c r="B81" s="64"/>
      <c r="C81" s="64"/>
      <c r="D81" s="65"/>
      <c r="E81" s="66"/>
      <c r="F81" s="66"/>
      <c r="G81" s="67" t="n">
        <f aca="false">IF(E81&gt;0,E81*12,0)</f>
        <v>0</v>
      </c>
      <c r="H81" s="68" t="n">
        <f aca="false">D81</f>
        <v>0</v>
      </c>
      <c r="I81" s="64"/>
    </row>
    <row r="82" customFormat="false" ht="15" hidden="false" customHeight="true" outlineLevel="0" collapsed="false">
      <c r="A82" s="69"/>
      <c r="B82" s="69"/>
      <c r="C82" s="69"/>
      <c r="D82" s="70"/>
      <c r="E82" s="71"/>
      <c r="F82" s="71"/>
      <c r="G82" s="72" t="n">
        <f aca="false">IF(E82&gt;0,E82*12,0)</f>
        <v>0</v>
      </c>
      <c r="H82" s="73" t="n">
        <f aca="false">D82</f>
        <v>0</v>
      </c>
      <c r="I82" s="69"/>
    </row>
    <row r="83" customFormat="false" ht="15" hidden="false" customHeight="true" outlineLevel="0" collapsed="false">
      <c r="A83" s="64"/>
      <c r="B83" s="64"/>
      <c r="C83" s="64"/>
      <c r="D83" s="65"/>
      <c r="E83" s="66"/>
      <c r="F83" s="66"/>
      <c r="G83" s="67" t="n">
        <f aca="false">IF(E83&gt;0,E83*12,0)</f>
        <v>0</v>
      </c>
      <c r="H83" s="68" t="n">
        <f aca="false">D83</f>
        <v>0</v>
      </c>
      <c r="I83" s="64"/>
    </row>
    <row r="84" customFormat="false" ht="15" hidden="false" customHeight="true" outlineLevel="0" collapsed="false">
      <c r="A84" s="69"/>
      <c r="B84" s="69"/>
      <c r="C84" s="69"/>
      <c r="D84" s="70"/>
      <c r="E84" s="71"/>
      <c r="F84" s="71"/>
      <c r="G84" s="72" t="n">
        <f aca="false">IF(E84&gt;0,E84*12,0)</f>
        <v>0</v>
      </c>
      <c r="H84" s="73" t="n">
        <f aca="false">D84</f>
        <v>0</v>
      </c>
      <c r="I84" s="69"/>
    </row>
    <row r="85" customFormat="false" ht="15" hidden="false" customHeight="true" outlineLevel="0" collapsed="false">
      <c r="A85" s="64"/>
      <c r="B85" s="64"/>
      <c r="C85" s="64"/>
      <c r="D85" s="65"/>
      <c r="E85" s="66"/>
      <c r="F85" s="66"/>
      <c r="G85" s="67" t="n">
        <f aca="false">IF(E85&gt;0,E85*12,0)</f>
        <v>0</v>
      </c>
      <c r="H85" s="68" t="n">
        <f aca="false">D85</f>
        <v>0</v>
      </c>
      <c r="I85" s="64"/>
    </row>
    <row r="86" customFormat="false" ht="15" hidden="false" customHeight="true" outlineLevel="0" collapsed="false">
      <c r="A86" s="69"/>
      <c r="B86" s="69"/>
      <c r="C86" s="69"/>
      <c r="D86" s="70"/>
      <c r="E86" s="71"/>
      <c r="F86" s="71"/>
      <c r="G86" s="72" t="n">
        <f aca="false">IF(E86&gt;0,E86*12,0)</f>
        <v>0</v>
      </c>
      <c r="H86" s="73" t="n">
        <f aca="false">D86</f>
        <v>0</v>
      </c>
      <c r="I86" s="69"/>
    </row>
    <row r="87" customFormat="false" ht="15" hidden="false" customHeight="true" outlineLevel="0" collapsed="false">
      <c r="A87" s="64"/>
      <c r="B87" s="64"/>
      <c r="C87" s="64"/>
      <c r="D87" s="65"/>
      <c r="E87" s="66"/>
      <c r="F87" s="66"/>
      <c r="G87" s="67" t="n">
        <f aca="false">IF(E87&gt;0,E87*12,0)</f>
        <v>0</v>
      </c>
      <c r="H87" s="68" t="n">
        <f aca="false">D87</f>
        <v>0</v>
      </c>
      <c r="I87" s="64"/>
    </row>
    <row r="88" customFormat="false" ht="15" hidden="false" customHeight="true" outlineLevel="0" collapsed="false">
      <c r="A88" s="69"/>
      <c r="B88" s="69"/>
      <c r="C88" s="69"/>
      <c r="D88" s="70"/>
      <c r="E88" s="71"/>
      <c r="F88" s="71"/>
      <c r="G88" s="72" t="n">
        <f aca="false">IF(E88&gt;0,E88*12,0)</f>
        <v>0</v>
      </c>
      <c r="H88" s="73" t="n">
        <f aca="false">D88</f>
        <v>0</v>
      </c>
      <c r="I88" s="69"/>
    </row>
    <row r="89" customFormat="false" ht="15" hidden="false" customHeight="true" outlineLevel="0" collapsed="false">
      <c r="A89" s="64"/>
      <c r="B89" s="64"/>
      <c r="C89" s="64"/>
      <c r="D89" s="65"/>
      <c r="E89" s="66"/>
      <c r="F89" s="66"/>
      <c r="G89" s="67" t="n">
        <f aca="false">IF(E89&gt;0,E89*12,0)</f>
        <v>0</v>
      </c>
      <c r="H89" s="68" t="n">
        <f aca="false">D89</f>
        <v>0</v>
      </c>
      <c r="I89" s="64"/>
    </row>
    <row r="90" customFormat="false" ht="15" hidden="false" customHeight="true" outlineLevel="0" collapsed="false">
      <c r="A90" s="69"/>
      <c r="B90" s="69"/>
      <c r="C90" s="69"/>
      <c r="D90" s="70"/>
      <c r="E90" s="71"/>
      <c r="F90" s="71"/>
      <c r="G90" s="72" t="n">
        <f aca="false">IF(E90&gt;0,E90*12,0)</f>
        <v>0</v>
      </c>
      <c r="H90" s="73" t="n">
        <f aca="false">D90</f>
        <v>0</v>
      </c>
      <c r="I90" s="69"/>
    </row>
    <row r="91" customFormat="false" ht="15" hidden="false" customHeight="true" outlineLevel="0" collapsed="false">
      <c r="A91" s="64"/>
      <c r="B91" s="64"/>
      <c r="C91" s="64"/>
      <c r="D91" s="65"/>
      <c r="E91" s="66"/>
      <c r="F91" s="66"/>
      <c r="G91" s="67" t="n">
        <f aca="false">IF(E91&gt;0,E91*12,0)</f>
        <v>0</v>
      </c>
      <c r="H91" s="68" t="n">
        <f aca="false">D91</f>
        <v>0</v>
      </c>
      <c r="I91" s="64"/>
    </row>
    <row r="92" customFormat="false" ht="15" hidden="false" customHeight="true" outlineLevel="0" collapsed="false">
      <c r="A92" s="69"/>
      <c r="B92" s="69"/>
      <c r="C92" s="69"/>
      <c r="D92" s="70"/>
      <c r="E92" s="71"/>
      <c r="F92" s="71"/>
      <c r="G92" s="72" t="n">
        <f aca="false">IF(E92&gt;0,E92*12,0)</f>
        <v>0</v>
      </c>
      <c r="H92" s="73" t="n">
        <f aca="false">D92</f>
        <v>0</v>
      </c>
      <c r="I92" s="69"/>
    </row>
    <row r="93" customFormat="false" ht="15" hidden="false" customHeight="true" outlineLevel="0" collapsed="false">
      <c r="A93" s="64"/>
      <c r="B93" s="64"/>
      <c r="C93" s="64"/>
      <c r="D93" s="65"/>
      <c r="E93" s="66"/>
      <c r="F93" s="66"/>
      <c r="G93" s="67" t="n">
        <f aca="false">IF(E93&gt;0,E93*12,0)</f>
        <v>0</v>
      </c>
      <c r="H93" s="68" t="n">
        <f aca="false">D93</f>
        <v>0</v>
      </c>
      <c r="I93" s="64"/>
    </row>
    <row r="94" customFormat="false" ht="15" hidden="false" customHeight="true" outlineLevel="0" collapsed="false">
      <c r="A94" s="69"/>
      <c r="B94" s="69"/>
      <c r="C94" s="69"/>
      <c r="D94" s="70"/>
      <c r="E94" s="71"/>
      <c r="F94" s="71"/>
      <c r="G94" s="72" t="n">
        <f aca="false">IF(E94&gt;0,E94*12,0)</f>
        <v>0</v>
      </c>
      <c r="H94" s="73" t="n">
        <f aca="false">D94</f>
        <v>0</v>
      </c>
      <c r="I94" s="69"/>
    </row>
    <row r="95" customFormat="false" ht="15" hidden="false" customHeight="true" outlineLevel="0" collapsed="false">
      <c r="A95" s="64"/>
      <c r="B95" s="64"/>
      <c r="C95" s="64"/>
      <c r="D95" s="65"/>
      <c r="E95" s="66"/>
      <c r="F95" s="66"/>
      <c r="G95" s="67" t="n">
        <f aca="false">IF(E95&gt;0,E95*12,0)</f>
        <v>0</v>
      </c>
      <c r="H95" s="68" t="n">
        <f aca="false">D95</f>
        <v>0</v>
      </c>
      <c r="I95" s="64"/>
    </row>
    <row r="96" customFormat="false" ht="15" hidden="false" customHeight="true" outlineLevel="0" collapsed="false">
      <c r="A96" s="69"/>
      <c r="B96" s="69"/>
      <c r="C96" s="69"/>
      <c r="D96" s="70"/>
      <c r="E96" s="71"/>
      <c r="F96" s="71"/>
      <c r="G96" s="72" t="n">
        <f aca="false">IF(E96&gt;0,E96*12,0)</f>
        <v>0</v>
      </c>
      <c r="H96" s="73" t="n">
        <f aca="false">D96</f>
        <v>0</v>
      </c>
      <c r="I96" s="69"/>
    </row>
    <row r="97" customFormat="false" ht="15" hidden="false" customHeight="true" outlineLevel="0" collapsed="false">
      <c r="A97" s="64"/>
      <c r="B97" s="64"/>
      <c r="C97" s="64"/>
      <c r="D97" s="65"/>
      <c r="E97" s="66"/>
      <c r="F97" s="66"/>
      <c r="G97" s="67" t="n">
        <f aca="false">IF(E97&gt;0,E97*12,0)</f>
        <v>0</v>
      </c>
      <c r="H97" s="68" t="n">
        <f aca="false">D97</f>
        <v>0</v>
      </c>
      <c r="I97" s="64"/>
    </row>
    <row r="98" customFormat="false" ht="15" hidden="false" customHeight="true" outlineLevel="0" collapsed="false">
      <c r="A98" s="69"/>
      <c r="B98" s="69"/>
      <c r="C98" s="69"/>
      <c r="D98" s="70"/>
      <c r="E98" s="71"/>
      <c r="F98" s="71"/>
      <c r="G98" s="72" t="n">
        <f aca="false">IF(E98&gt;0,E98*12,0)</f>
        <v>0</v>
      </c>
      <c r="H98" s="73" t="n">
        <f aca="false">D98</f>
        <v>0</v>
      </c>
      <c r="I98" s="69"/>
    </row>
    <row r="99" customFormat="false" ht="15" hidden="false" customHeight="true" outlineLevel="0" collapsed="false">
      <c r="A99" s="64"/>
      <c r="B99" s="64"/>
      <c r="C99" s="64"/>
      <c r="D99" s="65"/>
      <c r="E99" s="66"/>
      <c r="F99" s="66"/>
      <c r="G99" s="67" t="n">
        <f aca="false">IF(E99&gt;0,E99*12,0)</f>
        <v>0</v>
      </c>
      <c r="H99" s="68" t="n">
        <f aca="false">D99</f>
        <v>0</v>
      </c>
      <c r="I99" s="64"/>
    </row>
    <row r="100" customFormat="false" ht="15" hidden="false" customHeight="true" outlineLevel="0" collapsed="false">
      <c r="A100" s="69"/>
      <c r="B100" s="69"/>
      <c r="C100" s="69"/>
      <c r="D100" s="70"/>
      <c r="E100" s="71"/>
      <c r="F100" s="71"/>
      <c r="G100" s="72" t="n">
        <f aca="false">IF(E100&gt;0,E100*12,0)</f>
        <v>0</v>
      </c>
      <c r="H100" s="73" t="n">
        <f aca="false">D100</f>
        <v>0</v>
      </c>
      <c r="I100" s="69"/>
    </row>
    <row r="101" customFormat="false" ht="15" hidden="false" customHeight="true" outlineLevel="0" collapsed="false">
      <c r="A101" s="64"/>
      <c r="B101" s="64"/>
      <c r="C101" s="64"/>
      <c r="D101" s="65"/>
      <c r="E101" s="66"/>
      <c r="F101" s="66"/>
      <c r="G101" s="67" t="n">
        <f aca="false">IF(E101&gt;0,E101*12,0)</f>
        <v>0</v>
      </c>
      <c r="H101" s="68" t="n">
        <f aca="false">D101</f>
        <v>0</v>
      </c>
      <c r="I101" s="64"/>
    </row>
    <row r="102" customFormat="false" ht="15" hidden="false" customHeight="true" outlineLevel="0" collapsed="false">
      <c r="A102" s="69"/>
      <c r="B102" s="69"/>
      <c r="C102" s="69"/>
      <c r="D102" s="70"/>
      <c r="E102" s="71"/>
      <c r="F102" s="71"/>
      <c r="G102" s="72" t="n">
        <f aca="false">IF(E102&gt;0,E102*12,0)</f>
        <v>0</v>
      </c>
      <c r="H102" s="73" t="n">
        <f aca="false">D102</f>
        <v>0</v>
      </c>
      <c r="I102" s="69"/>
    </row>
    <row r="103" customFormat="false" ht="15" hidden="false" customHeight="true" outlineLevel="0" collapsed="false">
      <c r="A103" s="64"/>
      <c r="B103" s="64"/>
      <c r="C103" s="64"/>
      <c r="D103" s="65"/>
      <c r="E103" s="66"/>
      <c r="F103" s="66"/>
      <c r="G103" s="67" t="n">
        <f aca="false">IF(E103&gt;0,E103*12,0)</f>
        <v>0</v>
      </c>
      <c r="H103" s="68" t="n">
        <f aca="false">D103</f>
        <v>0</v>
      </c>
      <c r="I103" s="64"/>
    </row>
    <row r="104" customFormat="false" ht="15" hidden="false" customHeight="true" outlineLevel="0" collapsed="false">
      <c r="A104" s="69"/>
      <c r="B104" s="69"/>
      <c r="C104" s="69"/>
      <c r="D104" s="70"/>
      <c r="E104" s="71"/>
      <c r="F104" s="71"/>
      <c r="G104" s="72" t="n">
        <f aca="false">IF(E104&gt;0,E104*12,0)</f>
        <v>0</v>
      </c>
      <c r="H104" s="73" t="n">
        <f aca="false">D104</f>
        <v>0</v>
      </c>
      <c r="I104" s="69"/>
    </row>
  </sheetData>
  <mergeCells count="1">
    <mergeCell ref="A1:I1"/>
  </mergeCells>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G4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1" width="28"/>
    <col collapsed="false" customWidth="true" hidden="false" outlineLevel="0" max="2" min="2" style="1" width="16"/>
    <col collapsed="false" customWidth="true" hidden="false" outlineLevel="0" max="3" min="3" style="1" width="12"/>
    <col collapsed="false" customWidth="true" hidden="false" outlineLevel="0" max="4" min="4" style="1" width="16"/>
    <col collapsed="false" customWidth="true" hidden="false" outlineLevel="0" max="5" min="5" style="1" width="12"/>
    <col collapsed="false" customWidth="true" hidden="false" outlineLevel="0" max="7" min="6" style="1" width="14"/>
  </cols>
  <sheetData>
    <row r="1" customFormat="false" ht="17.25" hidden="false" customHeight="true" outlineLevel="0" collapsed="false">
      <c r="A1" s="56" t="s">
        <v>0</v>
      </c>
      <c r="B1" s="56"/>
      <c r="C1" s="56"/>
      <c r="D1" s="56"/>
      <c r="E1" s="56"/>
      <c r="F1" s="56"/>
      <c r="G1" s="56"/>
    </row>
    <row r="2" customFormat="false" ht="15" hidden="false" customHeight="true" outlineLevel="0" collapsed="false">
      <c r="A2" s="9" t="s">
        <v>138</v>
      </c>
      <c r="B2" s="74" t="s">
        <v>139</v>
      </c>
      <c r="C2" s="74" t="s">
        <v>140</v>
      </c>
      <c r="D2" s="74" t="s">
        <v>141</v>
      </c>
      <c r="E2" s="74" t="s">
        <v>140</v>
      </c>
      <c r="F2" s="74" t="s">
        <v>142</v>
      </c>
      <c r="G2" s="74" t="s">
        <v>143</v>
      </c>
    </row>
    <row r="3" customFormat="false" ht="15" hidden="false" customHeight="true" outlineLevel="0" collapsed="false">
      <c r="A3" s="75" t="s">
        <v>144</v>
      </c>
      <c r="B3" s="26" t="n">
        <v>0</v>
      </c>
      <c r="C3" s="22" t="n">
        <f aca="false">IF(Dashboard!B29&gt;0,B3/Dashboard!B29,0)</f>
        <v>0</v>
      </c>
      <c r="D3" s="27" t="n">
        <f aca="false">'Rent Roll'!G3</f>
        <v>0</v>
      </c>
      <c r="E3" s="22" t="n">
        <f aca="false">IF(Dashboard!B29&gt;0,D3/Dashboard!B29,0)</f>
        <v>0</v>
      </c>
      <c r="F3" s="76"/>
      <c r="G3" s="76"/>
    </row>
    <row r="4" customFormat="false" ht="15" hidden="false" customHeight="true" outlineLevel="0" collapsed="false">
      <c r="A4" s="75" t="s">
        <v>145</v>
      </c>
      <c r="B4" s="26" t="n">
        <v>0</v>
      </c>
      <c r="C4" s="22" t="n">
        <f aca="false">IF(Dashboard!B29&gt;0,B4/Dashboard!B29,0)</f>
        <v>0</v>
      </c>
      <c r="D4" s="77" t="n">
        <f aca="false">-D3*F4</f>
        <v>-0</v>
      </c>
      <c r="E4" s="22" t="n">
        <f aca="false">IF(Dashboard!B29&gt;0,D4/Dashboard!B29,0)</f>
        <v>0</v>
      </c>
      <c r="F4" s="78" t="n">
        <v>0.05</v>
      </c>
      <c r="G4" s="79" t="s">
        <v>146</v>
      </c>
    </row>
    <row r="5" customFormat="false" ht="15" hidden="false" customHeight="true" outlineLevel="0" collapsed="false">
      <c r="A5" s="75" t="s">
        <v>147</v>
      </c>
      <c r="B5" s="26" t="n">
        <v>0</v>
      </c>
      <c r="C5" s="22" t="n">
        <f aca="false">IF(Dashboard!B29&gt;0,B5/Dashboard!B29,0)</f>
        <v>0</v>
      </c>
      <c r="D5" s="77" t="n">
        <f aca="false">-D3*F5</f>
        <v>-0</v>
      </c>
      <c r="E5" s="22" t="n">
        <f aca="false">IF(Dashboard!B29&gt;0,D5/Dashboard!B29,0)</f>
        <v>0</v>
      </c>
      <c r="F5" s="80" t="n">
        <v>0.03</v>
      </c>
      <c r="G5" s="79" t="s">
        <v>146</v>
      </c>
    </row>
    <row r="6" customFormat="false" ht="15" hidden="false" customHeight="true" outlineLevel="0" collapsed="false">
      <c r="A6" s="75" t="s">
        <v>148</v>
      </c>
      <c r="B6" s="26" t="n">
        <v>0</v>
      </c>
      <c r="C6" s="22" t="n">
        <f aca="false">IF(Dashboard!B29&gt;0,B6/Dashboard!B29,0)</f>
        <v>0</v>
      </c>
      <c r="D6" s="26" t="n">
        <v>0</v>
      </c>
      <c r="E6" s="22" t="n">
        <f aca="false">IF(Dashboard!B29&gt;0,D6/Dashboard!B29,0)</f>
        <v>0</v>
      </c>
      <c r="F6" s="76"/>
      <c r="G6" s="76"/>
    </row>
    <row r="7" customFormat="false" ht="15" hidden="false" customHeight="true" outlineLevel="0" collapsed="false">
      <c r="A7" s="15" t="s">
        <v>149</v>
      </c>
      <c r="B7" s="22" t="n">
        <f aca="false">SUM(B3:B6)</f>
        <v>0</v>
      </c>
      <c r="C7" s="22" t="n">
        <f aca="false">IF(Dashboard!B29&gt;0,B7/Dashboard!B29,0)</f>
        <v>0</v>
      </c>
      <c r="D7" s="22" t="n">
        <f aca="false">SUM(D3:D6)</f>
        <v>0</v>
      </c>
      <c r="E7" s="22" t="n">
        <f aca="false">IF(Dashboard!B29&gt;0,D7/Dashboard!B29,0)</f>
        <v>0</v>
      </c>
      <c r="F7" s="76"/>
      <c r="G7" s="76"/>
    </row>
    <row r="10" customFormat="false" ht="15" hidden="false" customHeight="true" outlineLevel="0" collapsed="false">
      <c r="A10" s="81" t="s">
        <v>150</v>
      </c>
      <c r="B10" s="22" t="n">
        <f aca="false">B7</f>
        <v>0</v>
      </c>
      <c r="C10" s="22" t="n">
        <f aca="false">IF(Dashboard!B29&gt;0,B10/Dashboard!B29,0)</f>
        <v>0</v>
      </c>
      <c r="D10" s="22" t="n">
        <f aca="false">D7</f>
        <v>0</v>
      </c>
      <c r="E10" s="22" t="n">
        <f aca="false">IF(Dashboard!B29&gt;0,D10/Dashboard!B29,0)</f>
        <v>0</v>
      </c>
    </row>
    <row r="12" customFormat="false" ht="15" hidden="false" customHeight="true" outlineLevel="0" collapsed="false">
      <c r="A12" s="9" t="s">
        <v>151</v>
      </c>
      <c r="B12" s="9"/>
      <c r="C12" s="9"/>
      <c r="D12" s="9"/>
      <c r="E12" s="9"/>
      <c r="F12" s="9"/>
      <c r="G12" s="9"/>
    </row>
    <row r="13" customFormat="false" ht="15" hidden="false" customHeight="true" outlineLevel="0" collapsed="false">
      <c r="A13" s="75" t="s">
        <v>152</v>
      </c>
      <c r="B13" s="26" t="n">
        <v>0</v>
      </c>
      <c r="C13" s="22" t="n">
        <f aca="false">IF(Dashboard!B29&gt;0,B13/Dashboard!B29,0)</f>
        <v>0</v>
      </c>
      <c r="D13" s="77" t="n">
        <f aca="false">IF(G13="Gross-Up",B13*1.03,IF(G13="UW Standard",D10*F13,B13))</f>
        <v>0</v>
      </c>
      <c r="E13" s="22" t="n">
        <f aca="false">IF(Dashboard!B29&gt;0,D13/Dashboard!B29,0)</f>
        <v>0</v>
      </c>
      <c r="F13" s="82" t="n">
        <f aca="false">Dashboard!E36</f>
        <v>0.03</v>
      </c>
      <c r="G13" s="83" t="s">
        <v>146</v>
      </c>
    </row>
    <row r="14" customFormat="false" ht="15" hidden="false" customHeight="true" outlineLevel="0" collapsed="false">
      <c r="A14" s="75" t="s">
        <v>153</v>
      </c>
      <c r="B14" s="26" t="n">
        <v>0</v>
      </c>
      <c r="C14" s="22" t="n">
        <f aca="false">IF(Dashboard!B29&gt;0,B14/Dashboard!B29,0)</f>
        <v>0</v>
      </c>
      <c r="D14" s="77" t="n">
        <f aca="false">IF(G14="Gross-Up",B14*1.03,IF(G14="UW Standard",F14*Dashboard!B29,B14))</f>
        <v>0</v>
      </c>
      <c r="E14" s="22" t="n">
        <f aca="false">IF(Dashboard!B29&gt;0,D14/Dashboard!B29,0)</f>
        <v>0</v>
      </c>
      <c r="F14" s="79"/>
      <c r="G14" s="79" t="s">
        <v>146</v>
      </c>
    </row>
    <row r="15" customFormat="false" ht="15" hidden="false" customHeight="true" outlineLevel="0" collapsed="false">
      <c r="A15" s="75" t="s">
        <v>154</v>
      </c>
      <c r="B15" s="26" t="n">
        <v>0</v>
      </c>
      <c r="C15" s="22" t="n">
        <f aca="false">IF(Dashboard!B29&gt;0,B15/Dashboard!B29,0)</f>
        <v>0</v>
      </c>
      <c r="D15" s="77" t="n">
        <f aca="false">IF(G15="Gross-Up",B15*1.03,IF(G15="UW Standard",F15*Dashboard!B29,B15))</f>
        <v>0</v>
      </c>
      <c r="E15" s="22" t="n">
        <f aca="false">IF(Dashboard!B29&gt;0,D15/Dashboard!B29,0)</f>
        <v>0</v>
      </c>
      <c r="F15" s="84" t="n">
        <v>750</v>
      </c>
      <c r="G15" s="83" t="s">
        <v>140</v>
      </c>
    </row>
    <row r="16" customFormat="false" ht="15" hidden="false" customHeight="true" outlineLevel="0" collapsed="false">
      <c r="A16" s="75" t="s">
        <v>155</v>
      </c>
      <c r="B16" s="26" t="n">
        <v>0</v>
      </c>
      <c r="C16" s="22" t="n">
        <f aca="false">IF(Dashboard!B29&gt;0,B16/Dashboard!B29,0)</f>
        <v>0</v>
      </c>
      <c r="D16" s="77" t="n">
        <f aca="false">IF(G16="Gross-Up",B16*1.03,IF(G16="UW Standard",F16*Dashboard!B29,B16))</f>
        <v>0</v>
      </c>
      <c r="E16" s="22" t="n">
        <f aca="false">IF(Dashboard!B29&gt;0,D16/Dashboard!B29,0)</f>
        <v>0</v>
      </c>
      <c r="F16" s="84" t="n">
        <v>150</v>
      </c>
      <c r="G16" s="83" t="s">
        <v>156</v>
      </c>
    </row>
    <row r="17" customFormat="false" ht="15" hidden="false" customHeight="true" outlineLevel="0" collapsed="false">
      <c r="A17" s="75" t="s">
        <v>157</v>
      </c>
      <c r="B17" s="26" t="n">
        <v>0</v>
      </c>
      <c r="C17" s="22" t="n">
        <f aca="false">IF(Dashboard!B29&gt;0,B17/Dashboard!B29,0)</f>
        <v>0</v>
      </c>
      <c r="D17" s="77" t="n">
        <f aca="false">IF(G17="Gross-Up",B17*1.03,IF(G17="UW Standard",F17*Dashboard!B29,B17))</f>
        <v>0</v>
      </c>
      <c r="E17" s="22" t="n">
        <f aca="false">IF(Dashboard!B29&gt;0,D17/Dashboard!B29,0)</f>
        <v>0</v>
      </c>
      <c r="F17" s="84" t="n">
        <v>150</v>
      </c>
      <c r="G17" s="83" t="s">
        <v>156</v>
      </c>
    </row>
    <row r="18" customFormat="false" ht="15" hidden="false" customHeight="true" outlineLevel="0" collapsed="false">
      <c r="A18" s="75" t="s">
        <v>158</v>
      </c>
      <c r="B18" s="26" t="n">
        <v>0</v>
      </c>
      <c r="C18" s="22" t="n">
        <f aca="false">IF(Dashboard!B29&gt;0,B18/Dashboard!B29,0)</f>
        <v>0</v>
      </c>
      <c r="D18" s="77" t="n">
        <f aca="false">IF(G18="Gross-Up",B18*1.03,IF(G18="UW Standard",F18*Dashboard!B29,B18))</f>
        <v>0</v>
      </c>
      <c r="E18" s="22" t="n">
        <f aca="false">IF(Dashboard!B29&gt;0,D18/Dashboard!B29,0)</f>
        <v>0</v>
      </c>
      <c r="F18" s="84" t="n">
        <v>1000</v>
      </c>
      <c r="G18" s="83" t="s">
        <v>156</v>
      </c>
    </row>
    <row r="19" customFormat="false" ht="15" hidden="false" customHeight="true" outlineLevel="0" collapsed="false">
      <c r="A19" s="75" t="s">
        <v>159</v>
      </c>
      <c r="B19" s="26" t="n">
        <v>0</v>
      </c>
      <c r="C19" s="22" t="n">
        <f aca="false">IF(Dashboard!B29&gt;0,B19/Dashboard!B29,0)</f>
        <v>0</v>
      </c>
      <c r="D19" s="77" t="n">
        <f aca="false">IF(G19="Gross-Up",B19*1.03,IF(G19="UW Standard",F19*Dashboard!B29,B19))</f>
        <v>0</v>
      </c>
      <c r="E19" s="22" t="n">
        <f aca="false">IF(Dashboard!B29&gt;0,D19/Dashboard!B29,0)</f>
        <v>0</v>
      </c>
      <c r="F19" s="84" t="n">
        <v>750</v>
      </c>
      <c r="G19" s="83" t="s">
        <v>146</v>
      </c>
    </row>
    <row r="20" customFormat="false" ht="15" hidden="false" customHeight="true" outlineLevel="0" collapsed="false">
      <c r="A20" s="75" t="s">
        <v>160</v>
      </c>
      <c r="B20" s="26" t="n">
        <v>0</v>
      </c>
      <c r="C20" s="22" t="n">
        <f aca="false">IF(Dashboard!B29&gt;0,B20/Dashboard!B29,0)</f>
        <v>0</v>
      </c>
      <c r="D20" s="77" t="n">
        <f aca="false">IF(G20="Gross-Up",B20*1.03,IF(G20="UW Standard",F20*Dashboard!B29,B20))</f>
        <v>0</v>
      </c>
      <c r="E20" s="22" t="n">
        <f aca="false">IF(Dashboard!B29&gt;0,D20/Dashboard!B29,0)</f>
        <v>0</v>
      </c>
      <c r="F20" s="84" t="n">
        <v>750</v>
      </c>
      <c r="G20" s="83" t="s">
        <v>146</v>
      </c>
    </row>
    <row r="21" customFormat="false" ht="15" hidden="false" customHeight="true" outlineLevel="0" collapsed="false">
      <c r="A21" s="75" t="s">
        <v>161</v>
      </c>
      <c r="B21" s="26" t="n">
        <v>0</v>
      </c>
      <c r="C21" s="22" t="n">
        <f aca="false">IF(Dashboard!B29&gt;0,B21/Dashboard!B29,0)</f>
        <v>0</v>
      </c>
      <c r="D21" s="77" t="n">
        <f aca="false">IF(G21="Gross-Up",B21*1.03,IF(G21="UW Standard",F21*Dashboard!B29,B21))</f>
        <v>0</v>
      </c>
      <c r="E21" s="22" t="n">
        <f aca="false">IF(Dashboard!B29&gt;0,D21/Dashboard!B29,0)</f>
        <v>0</v>
      </c>
      <c r="F21" s="84" t="n">
        <v>150</v>
      </c>
      <c r="G21" s="83" t="s">
        <v>156</v>
      </c>
    </row>
    <row r="22" customFormat="false" ht="15" hidden="false" customHeight="true" outlineLevel="0" collapsed="false">
      <c r="A22" s="75" t="s">
        <v>162</v>
      </c>
      <c r="B22" s="26" t="n">
        <v>0</v>
      </c>
      <c r="C22" s="22" t="n">
        <f aca="false">IF(Dashboard!B29&gt;0,B22/Dashboard!B29,0)</f>
        <v>0</v>
      </c>
      <c r="D22" s="77" t="n">
        <f aca="false">IF(G22="Gross-Up",B22*1.03,IF(G22="UW Standard",F22*Dashboard!B29,B22))</f>
        <v>0</v>
      </c>
      <c r="E22" s="22" t="n">
        <f aca="false">IF(Dashboard!B29&gt;0,D22/Dashboard!B29,0)</f>
        <v>0</v>
      </c>
      <c r="F22" s="84" t="n">
        <v>1500</v>
      </c>
      <c r="G22" s="83" t="s">
        <v>140</v>
      </c>
    </row>
    <row r="23" customFormat="false" ht="15" hidden="false" customHeight="true" outlineLevel="0" collapsed="false">
      <c r="A23" s="75" t="s">
        <v>163</v>
      </c>
      <c r="B23" s="26" t="n">
        <v>0</v>
      </c>
      <c r="C23" s="22" t="n">
        <f aca="false">IF(Dashboard!B29&gt;0,B23/Dashboard!B29,0)</f>
        <v>0</v>
      </c>
      <c r="D23" s="77" t="n">
        <f aca="false">IF(G23="Gross-Up",B23*1.03,IF(G23="UW Standard",F23*Dashboard!B29,B23))</f>
        <v>0</v>
      </c>
      <c r="E23" s="22" t="n">
        <f aca="false">IF(Dashboard!B29&gt;0,D23/Dashboard!B29,0)</f>
        <v>0</v>
      </c>
      <c r="F23" s="84" t="n">
        <v>0</v>
      </c>
      <c r="G23" s="79" t="s">
        <v>146</v>
      </c>
    </row>
    <row r="24" customFormat="false" ht="15" hidden="false" customHeight="true" outlineLevel="0" collapsed="false">
      <c r="A24" s="75" t="s">
        <v>164</v>
      </c>
      <c r="B24" s="26" t="n">
        <v>0</v>
      </c>
      <c r="C24" s="22" t="n">
        <f aca="false">IF(Dashboard!B29&gt;0,B24/Dashboard!B29,0)</f>
        <v>0</v>
      </c>
      <c r="D24" s="77" t="n">
        <f aca="false">IF(G24="Gross-Up",B24*1.03,IF(G24="UW Standard",F24*Dashboard!B29,B24))</f>
        <v>0</v>
      </c>
      <c r="E24" s="22" t="n">
        <f aca="false">IF(Dashboard!B29&gt;0,D24/Dashboard!B29,0)</f>
        <v>0</v>
      </c>
      <c r="F24" s="84" t="n">
        <v>0</v>
      </c>
      <c r="G24" s="79" t="s">
        <v>146</v>
      </c>
    </row>
    <row r="25" customFormat="false" ht="15" hidden="false" customHeight="true" outlineLevel="0" collapsed="false">
      <c r="A25" s="75" t="s">
        <v>165</v>
      </c>
      <c r="B25" s="26" t="n">
        <v>0</v>
      </c>
      <c r="C25" s="22" t="n">
        <f aca="false">IF(Dashboard!B29&gt;0,B25/Dashboard!B29,0)</f>
        <v>0</v>
      </c>
      <c r="D25" s="77" t="n">
        <f aca="false">IF(G25="Gross-Up",B25*1.03,IF(G25="UW Standard",F25*Dashboard!B29,B25))</f>
        <v>0</v>
      </c>
      <c r="E25" s="22" t="n">
        <f aca="false">IF(Dashboard!B29&gt;0,D25/Dashboard!B29,0)</f>
        <v>0</v>
      </c>
      <c r="F25" s="84" t="n">
        <v>350</v>
      </c>
      <c r="G25" s="83" t="s">
        <v>146</v>
      </c>
    </row>
    <row r="26" customFormat="false" ht="15" hidden="false" customHeight="true" outlineLevel="0" collapsed="false">
      <c r="A26" s="75" t="s">
        <v>166</v>
      </c>
      <c r="B26" s="26" t="n">
        <v>0</v>
      </c>
      <c r="C26" s="22" t="n">
        <f aca="false">IF(Dashboard!B29&gt;0,B26/Dashboard!B29,0)</f>
        <v>0</v>
      </c>
      <c r="D26" s="77" t="n">
        <f aca="false">IF(G26="Gross-Up",B26*1.03,IF(G26="UW Standard",F26*Dashboard!B29,B26))</f>
        <v>0</v>
      </c>
      <c r="E26" s="22" t="n">
        <f aca="false">IF(Dashboard!B29&gt;0,D26/Dashboard!B29,0)</f>
        <v>0</v>
      </c>
      <c r="F26" s="79"/>
      <c r="G26" s="79" t="s">
        <v>146</v>
      </c>
    </row>
    <row r="28" customFormat="false" ht="15" hidden="false" customHeight="true" outlineLevel="0" collapsed="false">
      <c r="A28" s="81" t="s">
        <v>167</v>
      </c>
      <c r="B28" s="22" t="n">
        <f aca="false">SUM(B13:B26)</f>
        <v>0</v>
      </c>
      <c r="C28" s="22" t="n">
        <f aca="false">IF(Dashboard!B29&gt;0,B28/Dashboard!B29,0)</f>
        <v>0</v>
      </c>
      <c r="D28" s="22" t="n">
        <f aca="false">SUM(D13:D26)</f>
        <v>0</v>
      </c>
      <c r="E28" s="22" t="n">
        <f aca="false">IF(Dashboard!B29&gt;0,D28/Dashboard!B29,0)</f>
        <v>0</v>
      </c>
    </row>
    <row r="30" customFormat="false" ht="15" hidden="false" customHeight="true" outlineLevel="0" collapsed="false">
      <c r="A30" s="9" t="s">
        <v>168</v>
      </c>
      <c r="B30" s="85"/>
      <c r="C30" s="85"/>
      <c r="D30" s="85"/>
      <c r="E30" s="85"/>
      <c r="F30" s="85"/>
      <c r="G30" s="85"/>
    </row>
    <row r="31" customFormat="false" ht="15" hidden="false" customHeight="true" outlineLevel="0" collapsed="false">
      <c r="A31" s="81" t="s">
        <v>169</v>
      </c>
      <c r="B31" s="22" t="n">
        <f aca="false">B28</f>
        <v>0</v>
      </c>
      <c r="C31" s="22" t="n">
        <f aca="false">IF(Dashboard!B29&gt;0,B31/Dashboard!B29,0)</f>
        <v>0</v>
      </c>
      <c r="D31" s="22" t="n">
        <f aca="false">D28</f>
        <v>0</v>
      </c>
      <c r="E31" s="22" t="n">
        <f aca="false">IF(Dashboard!B29&gt;0,D31/Dashboard!B29,0)</f>
        <v>0</v>
      </c>
      <c r="F31" s="85"/>
      <c r="G31" s="85"/>
    </row>
    <row r="32" customFormat="false" ht="15" hidden="false" customHeight="true" outlineLevel="0" collapsed="false">
      <c r="A32" s="86" t="s">
        <v>170</v>
      </c>
      <c r="B32" s="87" t="n">
        <f aca="false">B10-B31</f>
        <v>0</v>
      </c>
      <c r="C32" s="88" t="n">
        <f aca="false">IF(Dashboard!B29&gt;0,B32/Dashboard!B29,0)</f>
        <v>0</v>
      </c>
      <c r="D32" s="87" t="n">
        <f aca="false">D10-D31</f>
        <v>0</v>
      </c>
      <c r="E32" s="88" t="n">
        <f aca="false">IF(Dashboard!B29&gt;0,D32/Dashboard!B29,0)</f>
        <v>0</v>
      </c>
      <c r="F32" s="85"/>
      <c r="G32" s="85"/>
    </row>
    <row r="33" customFormat="false" ht="15" hidden="false" customHeight="true" outlineLevel="0" collapsed="false">
      <c r="A33" s="89"/>
      <c r="B33" s="90"/>
      <c r="C33" s="85"/>
      <c r="D33" s="85"/>
      <c r="E33" s="85"/>
      <c r="F33" s="85"/>
      <c r="G33" s="85"/>
    </row>
    <row r="34" customFormat="false" ht="15" hidden="false" customHeight="true" outlineLevel="0" collapsed="false">
      <c r="A34" s="89"/>
      <c r="B34" s="90"/>
      <c r="C34" s="85"/>
      <c r="D34" s="85"/>
      <c r="E34" s="85"/>
      <c r="F34" s="85"/>
      <c r="G34" s="85"/>
    </row>
    <row r="35" customFormat="false" ht="15" hidden="false" customHeight="true" outlineLevel="0" collapsed="false">
      <c r="A35" s="85"/>
      <c r="B35" s="90"/>
      <c r="C35" s="90"/>
      <c r="D35" s="90"/>
      <c r="E35" s="90"/>
      <c r="F35" s="85"/>
      <c r="G35" s="85"/>
    </row>
    <row r="36" customFormat="false" ht="15" hidden="false" customHeight="true" outlineLevel="0" collapsed="false">
      <c r="A36" s="85"/>
      <c r="B36" s="90"/>
      <c r="C36" s="85"/>
      <c r="D36" s="85"/>
      <c r="E36" s="85"/>
      <c r="F36" s="85"/>
      <c r="G36" s="85"/>
    </row>
    <row r="39" customFormat="false" ht="15" hidden="false" customHeight="true" outlineLevel="0" collapsed="false">
      <c r="A39" s="85"/>
      <c r="B39" s="85"/>
      <c r="C39" s="85"/>
      <c r="D39" s="85"/>
      <c r="E39" s="85"/>
      <c r="F39" s="85"/>
      <c r="G39" s="85"/>
    </row>
    <row r="40" customFormat="false" ht="15" hidden="false" customHeight="true" outlineLevel="0" collapsed="false">
      <c r="A40" s="85"/>
      <c r="B40" s="91"/>
      <c r="C40" s="91"/>
      <c r="D40" s="91"/>
      <c r="E40" s="91"/>
      <c r="F40" s="92"/>
      <c r="G40" s="92"/>
    </row>
    <row r="41" customFormat="false" ht="15" hidden="false" customHeight="false" outlineLevel="0" collapsed="false">
      <c r="A41" s="92"/>
      <c r="B41" s="92"/>
      <c r="C41" s="92"/>
      <c r="D41" s="92"/>
      <c r="E41" s="92"/>
      <c r="F41" s="92"/>
      <c r="G41" s="92"/>
    </row>
    <row r="42" customFormat="false" ht="15" hidden="false" customHeight="true" outlineLevel="0" collapsed="false">
      <c r="A42" s="93"/>
      <c r="B42" s="94"/>
      <c r="C42" s="94"/>
      <c r="D42" s="94"/>
      <c r="E42" s="94"/>
      <c r="F42" s="93"/>
      <c r="G42" s="93"/>
    </row>
  </sheetData>
  <mergeCells count="1">
    <mergeCell ref="A1:G1"/>
  </mergeCells>
  <dataValidations count="1">
    <dataValidation allowBlank="true" error="Please select Gross-Up or UW Standard" errorStyle="stop" errorTitle="Invalid Toggle" operator="between" prompt="Select how to calculate Year 1 Pro Forma" promptTitle="UW Toggle" showDropDown="false" showErrorMessage="false" showInputMessage="false" sqref="G13:G26" type="list">
      <formula1>"Gross-Up,UW Standard"</formula1>
      <formula2>0</formula2>
    </dataValidation>
  </dataValidations>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LibreOffice/26.2.2.2$Linux_X86_64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2026-04-16T17:43:29Z</dcterms:created>
  <dc:creator>openpyxl</dc:creator>
  <dc:description/>
  <dc:language>en-US</dc:language>
  <cp:lastModifiedBy/>
  <dcterms:modified xsi:type="dcterms:W3CDTF">2026-04-17T15:36:59Z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